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美杏餐點食安\1.餐點設計\午餐\"/>
    </mc:Choice>
  </mc:AlternateContent>
  <bookViews>
    <workbookView xWindow="0" yWindow="0" windowWidth="20490" windowHeight="7575" tabRatio="516"/>
  </bookViews>
  <sheets>
    <sheet name="4月總表" sheetId="16" r:id="rId1"/>
    <sheet name="8" sheetId="14" r:id="rId2"/>
    <sheet name="9" sheetId="13" r:id="rId3"/>
    <sheet name="10" sheetId="12" r:id="rId4"/>
    <sheet name="11" sheetId="10" r:id="rId5"/>
    <sheet name="12" sheetId="11" r:id="rId6"/>
  </sheets>
  <definedNames>
    <definedName name="_xlnm.Print_Area" localSheetId="3">'10'!$A$1:$U$43</definedName>
    <definedName name="_xlnm.Print_Area" localSheetId="4">'11'!$A$1:$U$43</definedName>
    <definedName name="_xlnm.Print_Area" localSheetId="5">'12'!$A$1:$U$43</definedName>
    <definedName name="_xlnm.Print_Area" localSheetId="0">'4月總表'!$A$1:$G$31</definedName>
    <definedName name="_xlnm.Print_Area" localSheetId="1">'8'!$A$1:$U$43</definedName>
    <definedName name="_xlnm.Print_Area" localSheetId="2">'9'!$A$1:$U$47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4" l="1"/>
  <c r="L22" i="14"/>
  <c r="L39" i="10" l="1"/>
  <c r="H15" i="10"/>
  <c r="P26" i="12"/>
  <c r="L20" i="11"/>
  <c r="T14" i="10"/>
  <c r="P33" i="10"/>
  <c r="P29" i="12"/>
  <c r="P28" i="12"/>
  <c r="T14" i="13"/>
  <c r="T43" i="13"/>
  <c r="D11" i="13"/>
  <c r="L14" i="14"/>
  <c r="L13" i="14"/>
  <c r="L21" i="14"/>
  <c r="L20" i="14"/>
  <c r="T8" i="10"/>
  <c r="T7" i="10"/>
  <c r="H11" i="11" l="1"/>
  <c r="D31" i="11"/>
  <c r="D30" i="11"/>
  <c r="D29" i="11"/>
  <c r="D28" i="11"/>
  <c r="T6" i="10"/>
  <c r="T31" i="10"/>
  <c r="T32" i="10"/>
  <c r="T33" i="10"/>
  <c r="L12" i="10"/>
  <c r="T42" i="12"/>
  <c r="T32" i="12"/>
  <c r="T30" i="12"/>
  <c r="T29" i="12"/>
  <c r="T28" i="12"/>
  <c r="T30" i="10"/>
  <c r="T29" i="10"/>
  <c r="T28" i="10"/>
  <c r="T11" i="13"/>
  <c r="T10" i="13"/>
  <c r="T7" i="13"/>
  <c r="H7" i="13"/>
  <c r="H8" i="13"/>
  <c r="H24" i="13"/>
  <c r="H31" i="14"/>
  <c r="H28" i="14"/>
  <c r="P21" i="12"/>
  <c r="H20" i="11"/>
  <c r="H18" i="11"/>
  <c r="H17" i="11"/>
  <c r="H16" i="11"/>
  <c r="H30" i="11" l="1"/>
  <c r="H26" i="11"/>
  <c r="H25" i="11"/>
  <c r="H24" i="11"/>
  <c r="H29" i="11"/>
  <c r="H28" i="11"/>
  <c r="H8" i="11"/>
  <c r="H7" i="11"/>
  <c r="H6" i="11"/>
  <c r="H38" i="11" s="1"/>
  <c r="H39" i="11" l="1"/>
  <c r="L29" i="11"/>
  <c r="L28" i="11"/>
  <c r="L17" i="11"/>
  <c r="L16" i="11"/>
  <c r="L14" i="11"/>
  <c r="L13" i="11"/>
  <c r="L12" i="11"/>
  <c r="L11" i="11"/>
  <c r="L10" i="11"/>
  <c r="L9" i="11"/>
  <c r="L8" i="11"/>
  <c r="L7" i="11"/>
  <c r="L6" i="11"/>
  <c r="L37" i="11" l="1"/>
  <c r="L38" i="11"/>
  <c r="D20" i="11"/>
  <c r="D19" i="11"/>
  <c r="D18" i="11"/>
  <c r="D17" i="11"/>
  <c r="D16" i="11"/>
  <c r="D11" i="11"/>
  <c r="D10" i="11"/>
  <c r="D9" i="11"/>
  <c r="D8" i="11"/>
  <c r="D7" i="11"/>
  <c r="D6" i="11"/>
  <c r="D38" i="11" s="1"/>
  <c r="L25" i="11" l="1"/>
  <c r="L26" i="11"/>
  <c r="L24" i="11"/>
  <c r="H15" i="11"/>
  <c r="D15" i="11"/>
  <c r="T26" i="10"/>
  <c r="T25" i="10"/>
  <c r="T24" i="10"/>
  <c r="L39" i="11" l="1"/>
  <c r="T19" i="10"/>
  <c r="T18" i="10"/>
  <c r="T40" i="10" s="1"/>
  <c r="T17" i="10"/>
  <c r="T39" i="10" s="1"/>
  <c r="T16" i="10"/>
  <c r="P34" i="13" l="1"/>
  <c r="P35" i="13"/>
  <c r="P36" i="13"/>
  <c r="P37" i="13"/>
  <c r="H26" i="12"/>
  <c r="P30" i="10"/>
  <c r="P28" i="10"/>
  <c r="P29" i="10"/>
  <c r="P26" i="10"/>
  <c r="P25" i="10"/>
  <c r="P24" i="10"/>
  <c r="P22" i="10"/>
  <c r="P21" i="10"/>
  <c r="P20" i="10"/>
  <c r="P19" i="10"/>
  <c r="P18" i="10"/>
  <c r="P17" i="10"/>
  <c r="P16" i="10"/>
  <c r="P9" i="10"/>
  <c r="P6" i="10"/>
  <c r="P15" i="10"/>
  <c r="P14" i="10"/>
  <c r="P13" i="10"/>
  <c r="L30" i="10"/>
  <c r="L28" i="10"/>
  <c r="L29" i="10"/>
  <c r="L27" i="10"/>
  <c r="L26" i="10"/>
  <c r="L25" i="10"/>
  <c r="L24" i="10"/>
  <c r="L20" i="10"/>
  <c r="L43" i="10" s="1"/>
  <c r="L19" i="10"/>
  <c r="L18" i="10"/>
  <c r="L17" i="10"/>
  <c r="L16" i="10"/>
  <c r="P39" i="10" l="1"/>
  <c r="H38" i="12"/>
  <c r="P40" i="10"/>
  <c r="L10" i="10"/>
  <c r="L9" i="10"/>
  <c r="L8" i="10"/>
  <c r="L7" i="10"/>
  <c r="L40" i="10" s="1"/>
  <c r="H21" i="10"/>
  <c r="H20" i="10"/>
  <c r="H19" i="10"/>
  <c r="H18" i="10"/>
  <c r="H17" i="10"/>
  <c r="H16" i="10"/>
  <c r="H7" i="10"/>
  <c r="H6" i="10"/>
  <c r="H39" i="10" s="1"/>
  <c r="H31" i="10"/>
  <c r="H30" i="10"/>
  <c r="H29" i="10"/>
  <c r="H28" i="10"/>
  <c r="H25" i="10"/>
  <c r="H24" i="10"/>
  <c r="T24" i="12"/>
  <c r="D25" i="10"/>
  <c r="D26" i="10"/>
  <c r="D24" i="10"/>
  <c r="D32" i="10"/>
  <c r="D31" i="10"/>
  <c r="D30" i="10"/>
  <c r="D29" i="10"/>
  <c r="D28" i="10"/>
  <c r="D17" i="10"/>
  <c r="D16" i="10"/>
  <c r="D11" i="10"/>
  <c r="D10" i="10"/>
  <c r="D9" i="10"/>
  <c r="D8" i="10"/>
  <c r="D7" i="10"/>
  <c r="D6" i="10"/>
  <c r="T18" i="12"/>
  <c r="T17" i="12"/>
  <c r="T16" i="12"/>
  <c r="T7" i="12"/>
  <c r="T6" i="12"/>
  <c r="T38" i="12" s="1"/>
  <c r="P18" i="12"/>
  <c r="P17" i="12"/>
  <c r="P16" i="12"/>
  <c r="P24" i="12"/>
  <c r="P8" i="12"/>
  <c r="P39" i="12" s="1"/>
  <c r="P7" i="12"/>
  <c r="P6" i="12"/>
  <c r="T22" i="12"/>
  <c r="P22" i="12"/>
  <c r="L24" i="12"/>
  <c r="L27" i="12"/>
  <c r="L26" i="12"/>
  <c r="L18" i="12"/>
  <c r="L38" i="12" s="1"/>
  <c r="L17" i="12"/>
  <c r="L11" i="12"/>
  <c r="L10" i="12"/>
  <c r="L8" i="12"/>
  <c r="L9" i="12"/>
  <c r="L7" i="12"/>
  <c r="L6" i="12"/>
  <c r="H29" i="12"/>
  <c r="H30" i="12"/>
  <c r="H28" i="12"/>
  <c r="H25" i="12"/>
  <c r="H24" i="12"/>
  <c r="H19" i="12"/>
  <c r="H17" i="12"/>
  <c r="H18" i="12"/>
  <c r="H16" i="12"/>
  <c r="D30" i="12"/>
  <c r="D31" i="12"/>
  <c r="D29" i="12"/>
  <c r="D28" i="12"/>
  <c r="D25" i="12"/>
  <c r="D24" i="12"/>
  <c r="D18" i="12"/>
  <c r="D19" i="12"/>
  <c r="D17" i="12"/>
  <c r="D8" i="12"/>
  <c r="D7" i="12"/>
  <c r="D6" i="12"/>
  <c r="D38" i="12" s="1"/>
  <c r="T39" i="12" l="1"/>
  <c r="P38" i="12"/>
  <c r="D39" i="10"/>
  <c r="D40" i="10"/>
  <c r="D39" i="12"/>
  <c r="H40" i="10"/>
  <c r="L39" i="12"/>
  <c r="H13" i="12" l="1"/>
  <c r="D22" i="12"/>
  <c r="T16" i="13"/>
  <c r="T28" i="13"/>
  <c r="T29" i="13"/>
  <c r="T35" i="13"/>
  <c r="T34" i="13"/>
  <c r="T33" i="13"/>
  <c r="T32" i="13"/>
  <c r="T31" i="13"/>
  <c r="T27" i="13"/>
  <c r="T8" i="13"/>
  <c r="T20" i="13"/>
  <c r="T19" i="13"/>
  <c r="T18" i="13"/>
  <c r="T17" i="13"/>
  <c r="P33" i="13"/>
  <c r="P32" i="13"/>
  <c r="P31" i="13"/>
  <c r="L29" i="13"/>
  <c r="L28" i="13"/>
  <c r="L27" i="13"/>
  <c r="P27" i="13"/>
  <c r="T44" i="13" l="1"/>
  <c r="P21" i="13"/>
  <c r="P20" i="13"/>
  <c r="P19" i="13"/>
  <c r="P18" i="13"/>
  <c r="P17" i="13"/>
  <c r="P7" i="13"/>
  <c r="P8" i="13"/>
  <c r="P6" i="13"/>
  <c r="P43" i="13" s="1"/>
  <c r="L14" i="13"/>
  <c r="L42" i="13"/>
  <c r="D36" i="13"/>
  <c r="D43" i="13" s="1"/>
  <c r="D42" i="13"/>
  <c r="D29" i="13"/>
  <c r="D28" i="13"/>
  <c r="D27" i="13"/>
  <c r="D35" i="13"/>
  <c r="D34" i="13"/>
  <c r="D33" i="13"/>
  <c r="D32" i="13"/>
  <c r="D31" i="13"/>
  <c r="D8" i="13"/>
  <c r="D7" i="13"/>
  <c r="D6" i="13"/>
  <c r="D21" i="13"/>
  <c r="D20" i="13"/>
  <c r="D19" i="13"/>
  <c r="D18" i="13"/>
  <c r="D17" i="13"/>
  <c r="L10" i="13"/>
  <c r="L9" i="13"/>
  <c r="L8" i="13"/>
  <c r="L7" i="13"/>
  <c r="L6" i="13"/>
  <c r="H32" i="13"/>
  <c r="H31" i="13"/>
  <c r="H27" i="13"/>
  <c r="P44" i="13" l="1"/>
  <c r="D44" i="13"/>
  <c r="L18" i="13" l="1"/>
  <c r="L17" i="13"/>
  <c r="L34" i="13"/>
  <c r="L33" i="13"/>
  <c r="L32" i="13"/>
  <c r="L31" i="13"/>
  <c r="H20" i="13"/>
  <c r="H19" i="13"/>
  <c r="H18" i="13"/>
  <c r="H17" i="13"/>
  <c r="H6" i="13"/>
  <c r="H43" i="13" s="1"/>
  <c r="H44" i="13" l="1"/>
  <c r="H26" i="14"/>
  <c r="H29" i="14"/>
  <c r="H27" i="14"/>
  <c r="H13" i="14"/>
  <c r="H12" i="14"/>
  <c r="H11" i="14"/>
  <c r="H10" i="14"/>
  <c r="H9" i="14"/>
  <c r="H8" i="14"/>
  <c r="H7" i="14"/>
  <c r="H24" i="14"/>
  <c r="H23" i="14"/>
  <c r="H22" i="14"/>
  <c r="H37" i="14" l="1"/>
  <c r="H36" i="14"/>
  <c r="H40" i="14"/>
  <c r="H35" i="14"/>
  <c r="L29" i="14" l="1"/>
  <c r="L28" i="14"/>
  <c r="L27" i="14"/>
  <c r="L18" i="14"/>
  <c r="L17" i="14"/>
  <c r="L16" i="14"/>
  <c r="L7" i="14"/>
  <c r="L8" i="14"/>
  <c r="L9" i="14"/>
  <c r="L10" i="14"/>
  <c r="L6" i="14"/>
  <c r="H25" i="14"/>
  <c r="L35" i="14"/>
  <c r="L36" i="14" l="1"/>
  <c r="L37" i="14"/>
  <c r="D25" i="11"/>
  <c r="D24" i="11"/>
  <c r="D39" i="11" s="1"/>
  <c r="T25" i="12"/>
  <c r="L25" i="12"/>
  <c r="H31" i="12"/>
  <c r="H32" i="12"/>
  <c r="H39" i="12" l="1"/>
  <c r="H22" i="13" l="1"/>
  <c r="H21" i="13"/>
  <c r="L43" i="13" l="1"/>
  <c r="L44" i="13"/>
  <c r="P42" i="13" l="1"/>
  <c r="P28" i="13" l="1"/>
  <c r="T42" i="13"/>
  <c r="L37" i="12" l="1"/>
  <c r="H37" i="11" l="1"/>
  <c r="H42" i="13" l="1"/>
  <c r="T37" i="12" l="1"/>
  <c r="P37" i="12"/>
  <c r="H37" i="12"/>
  <c r="D37" i="12"/>
  <c r="D37" i="11" l="1"/>
  <c r="T38" i="10"/>
  <c r="P38" i="10" l="1"/>
  <c r="L38" i="10" l="1"/>
  <c r="H38" i="10" l="1"/>
  <c r="D38" i="10"/>
  <c r="T36" i="11" l="1"/>
  <c r="D37" i="10"/>
  <c r="P36" i="11" l="1"/>
  <c r="H36" i="11"/>
  <c r="H34" i="14"/>
  <c r="P34" i="14"/>
  <c r="D41" i="13"/>
  <c r="H41" i="13"/>
  <c r="L36" i="12"/>
  <c r="P36" i="12"/>
  <c r="H36" i="12"/>
  <c r="D36" i="11"/>
  <c r="T37" i="10"/>
  <c r="P37" i="10"/>
  <c r="H37" i="10"/>
  <c r="L37" i="10"/>
  <c r="L34" i="14" l="1"/>
  <c r="P41" i="13"/>
  <c r="L41" i="13"/>
  <c r="D36" i="12"/>
  <c r="L36" i="11"/>
  <c r="T34" i="14"/>
  <c r="D34" i="14"/>
  <c r="T41" i="13"/>
  <c r="T36" i="12"/>
</calcChain>
</file>

<file path=xl/sharedStrings.xml><?xml version="1.0" encoding="utf-8"?>
<sst xmlns="http://schemas.openxmlformats.org/spreadsheetml/2006/main" count="1163" uniqueCount="587">
  <si>
    <t>熱量(大卡)</t>
    <phoneticPr fontId="4" type="noConversion"/>
  </si>
  <si>
    <t>水果類(份)</t>
    <phoneticPr fontId="4" type="noConversion"/>
  </si>
  <si>
    <t>豆魚蛋肉類(份)</t>
    <phoneticPr fontId="4" type="noConversion"/>
  </si>
  <si>
    <t>油脂與堅果種子類(份)</t>
    <phoneticPr fontId="4" type="noConversion"/>
  </si>
  <si>
    <t>白油麵</t>
  </si>
  <si>
    <t>薑片</t>
  </si>
  <si>
    <t>青蔥</t>
  </si>
  <si>
    <t>青蔥</t>
    <phoneticPr fontId="4" type="noConversion"/>
  </si>
  <si>
    <t>蒜末</t>
  </si>
  <si>
    <t>日期</t>
  </si>
  <si>
    <t>飯</t>
  </si>
  <si>
    <t>項目</t>
  </si>
  <si>
    <t>菜名</t>
  </si>
  <si>
    <t>材料</t>
  </si>
  <si>
    <t>採購量(kg)</t>
  </si>
  <si>
    <t>主菜</t>
  </si>
  <si>
    <t>副菜</t>
  </si>
  <si>
    <t>時蔬青菜</t>
  </si>
  <si>
    <t>薑絲</t>
  </si>
  <si>
    <t>湯</t>
  </si>
  <si>
    <t>營養供應比例</t>
  </si>
  <si>
    <t>熱量(大卡)</t>
  </si>
  <si>
    <t>全穀雜糧類(份)</t>
  </si>
  <si>
    <t>豆魚蛋肉類(份)</t>
  </si>
  <si>
    <t>蔬菜類(份)</t>
  </si>
  <si>
    <t>油脂與堅果種子類(份)</t>
  </si>
  <si>
    <t>水果類(份)</t>
  </si>
  <si>
    <t>乳品類(份)</t>
  </si>
  <si>
    <t>~~本菜單由中投蔬果有限公司供應~~      電話 : 04-22600637       傳真 : 04-22600639</t>
  </si>
  <si>
    <t>金針菇</t>
  </si>
  <si>
    <t>木耳</t>
    <phoneticPr fontId="4" type="noConversion"/>
  </si>
  <si>
    <t>雞蛋</t>
  </si>
  <si>
    <t>蒜泥</t>
  </si>
  <si>
    <t>高麗菜切</t>
  </si>
  <si>
    <t>薑絲</t>
    <phoneticPr fontId="4" type="noConversion"/>
  </si>
  <si>
    <t>星期</t>
  </si>
  <si>
    <t>主食</t>
  </si>
  <si>
    <t>副菜一</t>
  </si>
  <si>
    <t>副菜二</t>
  </si>
  <si>
    <t>湯品</t>
  </si>
  <si>
    <t>二</t>
  </si>
  <si>
    <t>三</t>
  </si>
  <si>
    <t>四</t>
  </si>
  <si>
    <t>五</t>
  </si>
  <si>
    <t>一</t>
  </si>
  <si>
    <t>備註:</t>
  </si>
  <si>
    <t>~~中投蔬果有限公司~~</t>
  </si>
  <si>
    <t>TEL : 04-22600637           FAX : 04-22600639</t>
  </si>
  <si>
    <t>香菜</t>
  </si>
  <si>
    <t>每人(g)</t>
  </si>
  <si>
    <t>肉絲</t>
    <phoneticPr fontId="4" type="noConversion"/>
  </si>
  <si>
    <t>蒜片</t>
    <phoneticPr fontId="4" type="noConversion"/>
  </si>
  <si>
    <t>蒜末</t>
    <phoneticPr fontId="4" type="noConversion"/>
  </si>
  <si>
    <t>青江菜</t>
    <phoneticPr fontId="4" type="noConversion"/>
  </si>
  <si>
    <t>青江菜切</t>
    <phoneticPr fontId="4" type="noConversion"/>
  </si>
  <si>
    <t>金針菇</t>
    <phoneticPr fontId="4" type="noConversion"/>
  </si>
  <si>
    <t>杏鮑菇</t>
    <phoneticPr fontId="4" type="noConversion"/>
  </si>
  <si>
    <t>※參照新版營養成份資料庫-廢棄率: 骨腿(肉雞)28%、雞腿 40%、雞翅45%  雞胸丁20%、 雞排(肉雞)36%、 排骨丁40%  龍骨丁60%.鴨丁21%.軟骨丁10%.雞蛋13%</t>
    <phoneticPr fontId="4" type="noConversion"/>
  </si>
  <si>
    <t>※參照新版營養成份資料庫-廢棄率: 骨腿(肉雞)28%、雞腿 40%、雞翅45%  雞胸丁20%、 雞排(肉雞)36%、 排骨丁40%  龍骨丁60%.鴨丁21%.軟骨丁10%.雞蛋13%</t>
    <phoneticPr fontId="4" type="noConversion"/>
  </si>
  <si>
    <t>日期</t>
    <phoneticPr fontId="4" type="noConversion"/>
  </si>
  <si>
    <t>飯</t>
    <phoneticPr fontId="4" type="noConversion"/>
  </si>
  <si>
    <t>項目</t>
    <phoneticPr fontId="4" type="noConversion"/>
  </si>
  <si>
    <t>菜名</t>
    <phoneticPr fontId="4" type="noConversion"/>
  </si>
  <si>
    <t>材料</t>
    <phoneticPr fontId="4" type="noConversion"/>
  </si>
  <si>
    <t>每人(g)</t>
    <phoneticPr fontId="4" type="noConversion"/>
  </si>
  <si>
    <t>採購量(kg)</t>
    <phoneticPr fontId="4" type="noConversion"/>
  </si>
  <si>
    <t>主菜</t>
    <phoneticPr fontId="4" type="noConversion"/>
  </si>
  <si>
    <t>薑片</t>
    <phoneticPr fontId="4" type="noConversion"/>
  </si>
  <si>
    <t>副菜</t>
    <phoneticPr fontId="4" type="noConversion"/>
  </si>
  <si>
    <t>蒜泥</t>
    <phoneticPr fontId="4" type="noConversion"/>
  </si>
  <si>
    <t>蒜末</t>
    <phoneticPr fontId="3" type="noConversion"/>
  </si>
  <si>
    <t>時蔬青菜</t>
    <phoneticPr fontId="4" type="noConversion"/>
  </si>
  <si>
    <t>高麗菜</t>
    <phoneticPr fontId="4" type="noConversion"/>
  </si>
  <si>
    <t>高麗菜切</t>
    <phoneticPr fontId="4" type="noConversion"/>
  </si>
  <si>
    <t>湯</t>
    <phoneticPr fontId="4" type="noConversion"/>
  </si>
  <si>
    <t>乾金針</t>
    <phoneticPr fontId="4" type="noConversion"/>
  </si>
  <si>
    <t>大骨丁</t>
    <phoneticPr fontId="4" type="noConversion"/>
  </si>
  <si>
    <t>香菜</t>
    <phoneticPr fontId="4" type="noConversion"/>
  </si>
  <si>
    <t>營養供應比例</t>
    <phoneticPr fontId="4" type="noConversion"/>
  </si>
  <si>
    <t>全穀雜糧類(份)</t>
    <phoneticPr fontId="4" type="noConversion"/>
  </si>
  <si>
    <t>蔬菜類(份)</t>
    <phoneticPr fontId="4" type="noConversion"/>
  </si>
  <si>
    <t>乳品類(份)</t>
    <phoneticPr fontId="4" type="noConversion"/>
  </si>
  <si>
    <t>日期</t>
    <phoneticPr fontId="4" type="noConversion"/>
  </si>
  <si>
    <t>飯</t>
    <phoneticPr fontId="4" type="noConversion"/>
  </si>
  <si>
    <t>項目</t>
    <phoneticPr fontId="4" type="noConversion"/>
  </si>
  <si>
    <t>菜名</t>
    <phoneticPr fontId="4" type="noConversion"/>
  </si>
  <si>
    <t>材料</t>
    <phoneticPr fontId="4" type="noConversion"/>
  </si>
  <si>
    <t>每人(g)</t>
    <phoneticPr fontId="4" type="noConversion"/>
  </si>
  <si>
    <t>採購量(kg)</t>
    <phoneticPr fontId="4" type="noConversion"/>
  </si>
  <si>
    <t>主菜</t>
    <phoneticPr fontId="4" type="noConversion"/>
  </si>
  <si>
    <t>蒜仁</t>
    <phoneticPr fontId="4" type="noConversion"/>
  </si>
  <si>
    <t>時蔬青菜</t>
    <phoneticPr fontId="4" type="noConversion"/>
  </si>
  <si>
    <t>湯</t>
    <phoneticPr fontId="4" type="noConversion"/>
  </si>
  <si>
    <t>骨腿丁</t>
    <phoneticPr fontId="4" type="noConversion"/>
  </si>
  <si>
    <t>營養供應比例</t>
    <phoneticPr fontId="4" type="noConversion"/>
  </si>
  <si>
    <t>熱量(大卡)</t>
    <phoneticPr fontId="4" type="noConversion"/>
  </si>
  <si>
    <t>全穀根莖類(份)</t>
    <phoneticPr fontId="4" type="noConversion"/>
  </si>
  <si>
    <t>豆魚肉蛋類(份)</t>
    <phoneticPr fontId="4" type="noConversion"/>
  </si>
  <si>
    <t>蔬菜類(份)</t>
    <phoneticPr fontId="4" type="noConversion"/>
  </si>
  <si>
    <t>油脂類(份)</t>
    <phoneticPr fontId="4" type="noConversion"/>
  </si>
  <si>
    <t>水果類(份)</t>
    <phoneticPr fontId="4" type="noConversion"/>
  </si>
  <si>
    <t>乳品類(份)</t>
    <phoneticPr fontId="4" type="noConversion"/>
  </si>
  <si>
    <t>日期</t>
    <phoneticPr fontId="4" type="noConversion"/>
  </si>
  <si>
    <t>飯</t>
    <phoneticPr fontId="4" type="noConversion"/>
  </si>
  <si>
    <t>項目</t>
    <phoneticPr fontId="4" type="noConversion"/>
  </si>
  <si>
    <t>菜名</t>
    <phoneticPr fontId="4" type="noConversion"/>
  </si>
  <si>
    <t>材料</t>
    <phoneticPr fontId="4" type="noConversion"/>
  </si>
  <si>
    <t>每人(g)</t>
    <phoneticPr fontId="4" type="noConversion"/>
  </si>
  <si>
    <t>採購量(kg)</t>
    <phoneticPr fontId="4" type="noConversion"/>
  </si>
  <si>
    <t>主菜</t>
    <phoneticPr fontId="4" type="noConversion"/>
  </si>
  <si>
    <t>油菜</t>
    <phoneticPr fontId="4" type="noConversion"/>
  </si>
  <si>
    <t>1包</t>
    <phoneticPr fontId="4" type="noConversion"/>
  </si>
  <si>
    <t>肉片</t>
    <phoneticPr fontId="4" type="noConversion"/>
  </si>
  <si>
    <t>薑母鴨藥包</t>
  </si>
  <si>
    <t>飲品</t>
    <phoneticPr fontId="4" type="noConversion"/>
  </si>
  <si>
    <t>水果</t>
    <phoneticPr fontId="4" type="noConversion"/>
  </si>
  <si>
    <t>備品</t>
    <phoneticPr fontId="3" type="noConversion"/>
  </si>
  <si>
    <t>備品</t>
    <phoneticPr fontId="4" type="noConversion"/>
  </si>
  <si>
    <t>蒜末</t>
    <phoneticPr fontId="4" type="noConversion"/>
  </si>
  <si>
    <t>黑蠔菇</t>
  </si>
  <si>
    <t>小魚丸</t>
    <phoneticPr fontId="4" type="noConversion"/>
  </si>
  <si>
    <t>莧菜</t>
    <phoneticPr fontId="4" type="noConversion"/>
  </si>
  <si>
    <t>莧菜切</t>
    <phoneticPr fontId="4" type="noConversion"/>
  </si>
  <si>
    <t>特餐</t>
    <phoneticPr fontId="4" type="noConversion"/>
  </si>
  <si>
    <t>排骨丁</t>
    <phoneticPr fontId="4" type="noConversion"/>
  </si>
  <si>
    <t>板豆腐切</t>
    <phoneticPr fontId="4" type="noConversion"/>
  </si>
  <si>
    <t>蕎麥飯</t>
    <phoneticPr fontId="4" type="noConversion"/>
  </si>
  <si>
    <t>糙米飯</t>
    <phoneticPr fontId="4" type="noConversion"/>
  </si>
  <si>
    <t>(肉品及可食豬肉部位    皆使用國產豬)</t>
    <phoneticPr fontId="3" type="noConversion"/>
  </si>
  <si>
    <t>蒜泥</t>
    <phoneticPr fontId="3" type="noConversion"/>
  </si>
  <si>
    <t>黑胡椒粒</t>
    <phoneticPr fontId="4" type="noConversion"/>
  </si>
  <si>
    <t>1P</t>
    <phoneticPr fontId="4" type="noConversion"/>
  </si>
  <si>
    <t>黑蠔菇</t>
    <phoneticPr fontId="3" type="noConversion"/>
  </si>
  <si>
    <t>洋蔥去皮</t>
  </si>
  <si>
    <t>絞肉</t>
    <phoneticPr fontId="4" type="noConversion"/>
  </si>
  <si>
    <t>胡蘿蔔去皮</t>
  </si>
  <si>
    <t>不辣豆瓣醬</t>
    <phoneticPr fontId="4" type="noConversion"/>
  </si>
  <si>
    <t>1桶</t>
    <phoneticPr fontId="4" type="noConversion"/>
  </si>
  <si>
    <t>青木瓜去皮籽</t>
    <phoneticPr fontId="4" type="noConversion"/>
  </si>
  <si>
    <t>雞骨架</t>
    <phoneticPr fontId="4" type="noConversion"/>
  </si>
  <si>
    <t>枸杞</t>
    <phoneticPr fontId="4" type="noConversion"/>
  </si>
  <si>
    <t>鮮筍去殼</t>
  </si>
  <si>
    <t>鮮筍去殼</t>
    <phoneticPr fontId="4" type="noConversion"/>
  </si>
  <si>
    <t>40P</t>
  </si>
  <si>
    <t>毛豆仁</t>
  </si>
  <si>
    <t>胡蘿蔔去皮</t>
    <phoneticPr fontId="4" type="noConversion"/>
  </si>
  <si>
    <t>紅蔥頭末</t>
  </si>
  <si>
    <t>胚芽飯</t>
    <phoneticPr fontId="4" type="noConversion"/>
  </si>
  <si>
    <t>紅麵線</t>
    <phoneticPr fontId="4" type="noConversion"/>
  </si>
  <si>
    <t>洋蔥去皮</t>
    <phoneticPr fontId="4" type="noConversion"/>
  </si>
  <si>
    <t>絲瓜去皮</t>
    <phoneticPr fontId="4" type="noConversion"/>
  </si>
  <si>
    <t>茶香滷蛋</t>
    <phoneticPr fontId="4" type="noConversion"/>
  </si>
  <si>
    <t>杏鮑菇</t>
  </si>
  <si>
    <t>茶葉滷包</t>
    <phoneticPr fontId="4" type="noConversion"/>
  </si>
  <si>
    <t>履歷豆奶</t>
    <phoneticPr fontId="4" type="noConversion"/>
  </si>
  <si>
    <t>5P</t>
    <phoneticPr fontId="4" type="noConversion"/>
  </si>
  <si>
    <t>玉米筍</t>
    <phoneticPr fontId="4" type="noConversion"/>
  </si>
  <si>
    <t>柴魚片</t>
    <phoneticPr fontId="4" type="noConversion"/>
  </si>
  <si>
    <t>1大包</t>
    <phoneticPr fontId="4" type="noConversion"/>
  </si>
  <si>
    <t>大白菜切</t>
  </si>
  <si>
    <t>瓠瓜去皮</t>
    <phoneticPr fontId="4" type="noConversion"/>
  </si>
  <si>
    <t>生香菇</t>
    <phoneticPr fontId="4" type="noConversion"/>
  </si>
  <si>
    <t>肉絲</t>
  </si>
  <si>
    <t>馬鈴薯去皮</t>
    <phoneticPr fontId="4" type="noConversion"/>
  </si>
  <si>
    <t>小黃瓜</t>
  </si>
  <si>
    <t>小黃瓜</t>
    <phoneticPr fontId="4" type="noConversion"/>
  </si>
  <si>
    <t>冬瓜魚丸湯</t>
    <phoneticPr fontId="4" type="noConversion"/>
  </si>
  <si>
    <t>五穀米</t>
    <phoneticPr fontId="4" type="noConversion"/>
  </si>
  <si>
    <t>番茄</t>
    <phoneticPr fontId="4" type="noConversion"/>
  </si>
  <si>
    <t>(熟)魩仔魚</t>
  </si>
  <si>
    <t>糙米</t>
    <phoneticPr fontId="4" type="noConversion"/>
  </si>
  <si>
    <t>雪白菇</t>
    <phoneticPr fontId="4" type="noConversion"/>
  </si>
  <si>
    <t>咖哩粉</t>
    <phoneticPr fontId="4" type="noConversion"/>
  </si>
  <si>
    <t>雞蛋</t>
    <phoneticPr fontId="4" type="noConversion"/>
  </si>
  <si>
    <t>冬蝦</t>
  </si>
  <si>
    <t>開陽白菜</t>
    <phoneticPr fontId="4" type="noConversion"/>
  </si>
  <si>
    <t>2大袋</t>
    <phoneticPr fontId="4" type="noConversion"/>
  </si>
  <si>
    <t>空心菜切</t>
    <phoneticPr fontId="4" type="noConversion"/>
  </si>
  <si>
    <t>空心菜</t>
    <phoneticPr fontId="4" type="noConversion"/>
  </si>
  <si>
    <t>冬瓜去皮籽</t>
    <phoneticPr fontId="4" type="noConversion"/>
  </si>
  <si>
    <t>10包</t>
    <phoneticPr fontId="4" type="noConversion"/>
  </si>
  <si>
    <t>木耳朵</t>
    <phoneticPr fontId="4" type="noConversion"/>
  </si>
  <si>
    <t>卡拉雞胸排</t>
  </si>
  <si>
    <t>(點鑫-國產)</t>
    <phoneticPr fontId="4" type="noConversion"/>
  </si>
  <si>
    <t>莧菜</t>
    <phoneticPr fontId="4" type="noConversion"/>
  </si>
  <si>
    <t>莧菜切</t>
    <phoneticPr fontId="4" type="noConversion"/>
  </si>
  <si>
    <t>皮蛋</t>
  </si>
  <si>
    <t>鹹鴨蛋</t>
  </si>
  <si>
    <t>PP紙</t>
  </si>
  <si>
    <t>1捲</t>
  </si>
  <si>
    <t>三色蛋</t>
    <phoneticPr fontId="4" type="noConversion"/>
  </si>
  <si>
    <t>水果</t>
    <phoneticPr fontId="4" type="noConversion"/>
  </si>
  <si>
    <t>田園四色</t>
  </si>
  <si>
    <t>五</t>
    <phoneticPr fontId="4" type="noConversion"/>
  </si>
  <si>
    <t>鹽水大黑乾丁</t>
  </si>
  <si>
    <t>鹽水大黑乾丁</t>
    <phoneticPr fontId="4" type="noConversion"/>
  </si>
  <si>
    <t>大黑乾丁1/9</t>
  </si>
  <si>
    <t>玉米筍</t>
  </si>
  <si>
    <t>胡蘿蔔</t>
  </si>
  <si>
    <t>香油</t>
    <phoneticPr fontId="4" type="noConversion"/>
  </si>
  <si>
    <t>玉米粒</t>
    <phoneticPr fontId="4" type="noConversion"/>
  </si>
  <si>
    <t>全穀雜糧類(份)</t>
    <phoneticPr fontId="4" type="noConversion"/>
  </si>
  <si>
    <t>豆魚蛋肉類(份)</t>
    <phoneticPr fontId="4" type="noConversion"/>
  </si>
  <si>
    <t>油脂與堅果種子類(份)</t>
    <phoneticPr fontId="4" type="noConversion"/>
  </si>
  <si>
    <t>鮮紅蔥末</t>
    <phoneticPr fontId="4" type="noConversion"/>
  </si>
  <si>
    <t>胡瓜去皮籽</t>
    <phoneticPr fontId="4" type="noConversion"/>
  </si>
  <si>
    <t>蒜末</t>
    <phoneticPr fontId="4" type="noConversion"/>
  </si>
  <si>
    <t>胚芽米</t>
    <phoneticPr fontId="4" type="noConversion"/>
  </si>
  <si>
    <t>耐炸油</t>
    <phoneticPr fontId="4" type="noConversion"/>
  </si>
  <si>
    <t>3桶</t>
    <phoneticPr fontId="4" type="noConversion"/>
  </si>
  <si>
    <t>吻仔魚</t>
    <phoneticPr fontId="4" type="noConversion"/>
  </si>
  <si>
    <t>豬柳</t>
    <phoneticPr fontId="4" type="noConversion"/>
  </si>
  <si>
    <t>骨腿丁</t>
  </si>
  <si>
    <t>熟白芝麻</t>
    <phoneticPr fontId="4" type="noConversion"/>
  </si>
  <si>
    <t>水果</t>
    <phoneticPr fontId="4" type="noConversion"/>
  </si>
  <si>
    <t>香酥鬼頭刀</t>
    <phoneticPr fontId="4" type="noConversion"/>
  </si>
  <si>
    <t>鬼頭刀清肉丁</t>
    <phoneticPr fontId="4" type="noConversion"/>
  </si>
  <si>
    <t>6月27日   星期四</t>
    <phoneticPr fontId="4" type="noConversion"/>
  </si>
  <si>
    <t>6月28日   星期五</t>
    <phoneticPr fontId="4" type="noConversion"/>
  </si>
  <si>
    <t>地瓜粉</t>
    <phoneticPr fontId="4" type="noConversion"/>
  </si>
  <si>
    <t>1袋</t>
    <phoneticPr fontId="4" type="noConversion"/>
  </si>
  <si>
    <t>胚芽飯</t>
    <phoneticPr fontId="4" type="noConversion"/>
  </si>
  <si>
    <t>紅米</t>
    <phoneticPr fontId="4" type="noConversion"/>
  </si>
  <si>
    <t>燕麥</t>
    <phoneticPr fontId="4" type="noConversion"/>
  </si>
  <si>
    <t>有機小松菜</t>
    <phoneticPr fontId="4" type="noConversion"/>
  </si>
  <si>
    <t>有機小松菜切</t>
    <phoneticPr fontId="4" type="noConversion"/>
  </si>
  <si>
    <t>小白菜</t>
    <phoneticPr fontId="4" type="noConversion"/>
  </si>
  <si>
    <t>薑絲</t>
    <phoneticPr fontId="4" type="noConversion"/>
  </si>
  <si>
    <t>鮮筍湯</t>
    <phoneticPr fontId="4" type="noConversion"/>
  </si>
  <si>
    <t>3大桶</t>
    <phoneticPr fontId="4" type="noConversion"/>
  </si>
  <si>
    <t>2桶</t>
    <phoneticPr fontId="4" type="noConversion"/>
  </si>
  <si>
    <t>(漁會20%)</t>
    <phoneticPr fontId="4" type="noConversion"/>
  </si>
  <si>
    <t>地瓜切粗條</t>
    <phoneticPr fontId="4" type="noConversion"/>
  </si>
  <si>
    <t>履歷豆奶</t>
  </si>
  <si>
    <t>黑珍珠菇</t>
    <phoneticPr fontId="4" type="noConversion"/>
  </si>
  <si>
    <t>青木瓜枸杞湯</t>
    <phoneticPr fontId="4" type="noConversion"/>
  </si>
  <si>
    <t>蒜末</t>
    <phoneticPr fontId="3" type="noConversion"/>
  </si>
  <si>
    <t>筍絲</t>
    <phoneticPr fontId="4" type="noConversion"/>
  </si>
  <si>
    <t>糙米飯</t>
    <phoneticPr fontId="4" type="noConversion"/>
  </si>
  <si>
    <t>糙米</t>
    <phoneticPr fontId="4" type="noConversion"/>
  </si>
  <si>
    <t>卡拉雞胸排</t>
    <phoneticPr fontId="4" type="noConversion"/>
  </si>
  <si>
    <t>芹菜</t>
    <phoneticPr fontId="4" type="noConversion"/>
  </si>
  <si>
    <t>小白菜切</t>
    <phoneticPr fontId="4" type="noConversion"/>
  </si>
  <si>
    <t>油菜切</t>
    <phoneticPr fontId="4" type="noConversion"/>
  </si>
  <si>
    <t>木耳</t>
  </si>
  <si>
    <t>白精靈菇</t>
    <phoneticPr fontId="4" type="noConversion"/>
  </si>
  <si>
    <t>秀珍菇</t>
    <phoneticPr fontId="4" type="noConversion"/>
  </si>
  <si>
    <t>開陽白菜</t>
  </si>
  <si>
    <t>木須雪針湯</t>
  </si>
  <si>
    <t>小白菜</t>
  </si>
  <si>
    <t>木須雪針湯</t>
    <phoneticPr fontId="4" type="noConversion"/>
  </si>
  <si>
    <t>40P</t>
    <phoneticPr fontId="4" type="noConversion"/>
  </si>
  <si>
    <t>(七品蓮)</t>
    <phoneticPr fontId="4" type="noConversion"/>
  </si>
  <si>
    <t>粉蒸肉</t>
    <phoneticPr fontId="4" type="noConversion"/>
  </si>
  <si>
    <t>油皮1.8</t>
    <phoneticPr fontId="4" type="noConversion"/>
  </si>
  <si>
    <t>麵線糊</t>
    <phoneticPr fontId="4" type="noConversion"/>
  </si>
  <si>
    <t>特餐(蔬)</t>
    <phoneticPr fontId="4" type="noConversion"/>
  </si>
  <si>
    <t>傳統炒麵</t>
    <phoneticPr fontId="4" type="noConversion"/>
  </si>
  <si>
    <t>豆芽菜</t>
  </si>
  <si>
    <t>韭菜</t>
  </si>
  <si>
    <t>1/4豆干</t>
    <phoneticPr fontId="4" type="noConversion"/>
  </si>
  <si>
    <t>雞肉飯</t>
    <phoneticPr fontId="4" type="noConversion"/>
  </si>
  <si>
    <t>蒜味大排</t>
    <phoneticPr fontId="4" type="noConversion"/>
  </si>
  <si>
    <t>蒲瓜針菇湯</t>
    <phoneticPr fontId="4" type="noConversion"/>
  </si>
  <si>
    <t>青蔥</t>
    <phoneticPr fontId="4" type="noConversion"/>
  </si>
  <si>
    <t>日式燒雞</t>
    <phoneticPr fontId="4" type="noConversion"/>
  </si>
  <si>
    <t>麻婆豆腐</t>
    <phoneticPr fontId="4" type="noConversion"/>
  </si>
  <si>
    <t>去骨豬排</t>
    <phoneticPr fontId="4" type="noConversion"/>
  </si>
  <si>
    <t>(香里)</t>
  </si>
  <si>
    <t>蒜泥</t>
    <phoneticPr fontId="4" type="noConversion"/>
  </si>
  <si>
    <t>最小清胸肉丁</t>
    <phoneticPr fontId="4" type="noConversion"/>
  </si>
  <si>
    <t>薑泥</t>
    <phoneticPr fontId="4" type="noConversion"/>
  </si>
  <si>
    <t>芥藍菜</t>
    <phoneticPr fontId="3" type="noConversion"/>
  </si>
  <si>
    <t>芥藍菜切</t>
    <phoneticPr fontId="3" type="noConversion"/>
  </si>
  <si>
    <t>紫米</t>
    <phoneticPr fontId="4" type="noConversion"/>
  </si>
  <si>
    <t>奶粉</t>
    <phoneticPr fontId="4" type="noConversion"/>
  </si>
  <si>
    <t>台糖二砂</t>
    <phoneticPr fontId="4" type="noConversion"/>
  </si>
  <si>
    <t>蔥花海味飯(蔬)</t>
    <phoneticPr fontId="4" type="noConversion"/>
  </si>
  <si>
    <t>三色蛋</t>
    <phoneticPr fontId="4" type="noConversion"/>
  </si>
  <si>
    <t>莧菜</t>
    <phoneticPr fontId="4" type="noConversion"/>
  </si>
  <si>
    <t>胚芽飯</t>
    <phoneticPr fontId="4" type="noConversion"/>
  </si>
  <si>
    <t>卡拉雞胸排(單/炸)</t>
    <phoneticPr fontId="4" type="noConversion"/>
  </si>
  <si>
    <t>紅米燕麥飯</t>
    <phoneticPr fontId="4" type="noConversion"/>
  </si>
  <si>
    <t>有機小松菜</t>
    <phoneticPr fontId="4" type="noConversion"/>
  </si>
  <si>
    <t>五穀飯(蔬)</t>
    <phoneticPr fontId="4" type="noConversion"/>
  </si>
  <si>
    <t>糙米飯</t>
    <phoneticPr fontId="4" type="noConversion"/>
  </si>
  <si>
    <t>芥藍菜</t>
    <phoneticPr fontId="4" type="noConversion"/>
  </si>
  <si>
    <t>胡瓜鮮匯</t>
    <phoneticPr fontId="4" type="noConversion"/>
  </si>
  <si>
    <t>高麗菜</t>
    <phoneticPr fontId="4" type="noConversion"/>
  </si>
  <si>
    <t>蔥香飯</t>
    <phoneticPr fontId="4" type="noConversion"/>
  </si>
  <si>
    <t>香酥鬼頭刀(炸)</t>
    <phoneticPr fontId="4" type="noConversion"/>
  </si>
  <si>
    <t>青江菜</t>
  </si>
  <si>
    <t>新鮮檸檬</t>
    <phoneticPr fontId="4" type="noConversion"/>
  </si>
  <si>
    <t>蝦皮</t>
    <phoneticPr fontId="4" type="noConversion"/>
  </si>
  <si>
    <t>小魚乾</t>
    <phoneticPr fontId="4" type="noConversion"/>
  </si>
  <si>
    <t>糙米</t>
    <phoneticPr fontId="3" type="noConversion"/>
  </si>
  <si>
    <t>老街滷味</t>
    <phoneticPr fontId="4" type="noConversion"/>
  </si>
  <si>
    <t>海帶結</t>
    <phoneticPr fontId="4" type="noConversion"/>
  </si>
  <si>
    <t>鳥蛋</t>
    <phoneticPr fontId="4" type="noConversion"/>
  </si>
  <si>
    <t>小魚輪</t>
    <phoneticPr fontId="4" type="noConversion"/>
  </si>
  <si>
    <t>滷包</t>
    <phoneticPr fontId="4" type="noConversion"/>
  </si>
  <si>
    <t>(生鮮)</t>
    <phoneticPr fontId="4" type="noConversion"/>
  </si>
  <si>
    <t>骨腿丁</t>
    <phoneticPr fontId="4" type="noConversion"/>
  </si>
  <si>
    <t>皮絲</t>
    <phoneticPr fontId="4" type="noConversion"/>
  </si>
  <si>
    <t>玉米雞湯</t>
    <phoneticPr fontId="4" type="noConversion"/>
  </si>
  <si>
    <t>蘿蔔去皮</t>
    <phoneticPr fontId="4" type="noConversion"/>
  </si>
  <si>
    <t>玉米切</t>
    <phoneticPr fontId="4" type="noConversion"/>
  </si>
  <si>
    <t>香菜</t>
    <phoneticPr fontId="4" type="noConversion"/>
  </si>
  <si>
    <t>2罐</t>
    <phoneticPr fontId="4" type="noConversion"/>
  </si>
  <si>
    <t>臺中市 大肚/山陽國民小學113 學年度(下)4月午餐總表</t>
    <phoneticPr fontId="4" type="noConversion"/>
  </si>
  <si>
    <t>4/1</t>
    <phoneticPr fontId="4" type="noConversion"/>
  </si>
  <si>
    <t>4/2</t>
    <phoneticPr fontId="4" type="noConversion"/>
  </si>
  <si>
    <t>4/3</t>
    <phoneticPr fontId="4" type="noConversion"/>
  </si>
  <si>
    <t>4/4</t>
    <phoneticPr fontId="4" type="noConversion"/>
  </si>
  <si>
    <t>4/7</t>
    <phoneticPr fontId="4" type="noConversion"/>
  </si>
  <si>
    <t>4/8</t>
    <phoneticPr fontId="4" type="noConversion"/>
  </si>
  <si>
    <t>4/9</t>
  </si>
  <si>
    <t>4/10</t>
  </si>
  <si>
    <t>4/11</t>
    <phoneticPr fontId="4" type="noConversion"/>
  </si>
  <si>
    <t>4/14</t>
    <phoneticPr fontId="4" type="noConversion"/>
  </si>
  <si>
    <t>4/15</t>
    <phoneticPr fontId="4" type="noConversion"/>
  </si>
  <si>
    <t>4/16</t>
  </si>
  <si>
    <t>4/17</t>
  </si>
  <si>
    <t>4/18</t>
    <phoneticPr fontId="4" type="noConversion"/>
  </si>
  <si>
    <t>4/21</t>
    <phoneticPr fontId="4" type="noConversion"/>
  </si>
  <si>
    <t>4/22</t>
    <phoneticPr fontId="4" type="noConversion"/>
  </si>
  <si>
    <t>4/23</t>
  </si>
  <si>
    <t>4/24</t>
  </si>
  <si>
    <t>4/25</t>
    <phoneticPr fontId="4" type="noConversion"/>
  </si>
  <si>
    <t>4/28</t>
    <phoneticPr fontId="4" type="noConversion"/>
  </si>
  <si>
    <t>4/29</t>
    <phoneticPr fontId="4" type="noConversion"/>
  </si>
  <si>
    <t>4/30</t>
    <phoneticPr fontId="4" type="noConversion"/>
  </si>
  <si>
    <t>五穀飯</t>
  </si>
  <si>
    <t>蒲瓜針菇湯</t>
  </si>
  <si>
    <t>清明連假</t>
    <phoneticPr fontId="4" type="noConversion"/>
  </si>
  <si>
    <t>有機荷葉白菜</t>
    <phoneticPr fontId="4" type="noConversion"/>
  </si>
  <si>
    <t>有機黑葉白菜</t>
    <phoneticPr fontId="4" type="noConversion"/>
  </si>
  <si>
    <t>有機油江菜</t>
    <phoneticPr fontId="4" type="noConversion"/>
  </si>
  <si>
    <t>肉羹湯</t>
    <phoneticPr fontId="4" type="noConversion"/>
  </si>
  <si>
    <t>避風塘杏鮑菇</t>
    <phoneticPr fontId="4" type="noConversion"/>
  </si>
  <si>
    <t>泰式檸檬魚</t>
    <phoneticPr fontId="4" type="noConversion"/>
  </si>
  <si>
    <t>燕麥飯(蔬)</t>
    <phoneticPr fontId="4" type="noConversion"/>
  </si>
  <si>
    <t>韓式拌飯</t>
    <phoneticPr fontId="4" type="noConversion"/>
  </si>
  <si>
    <t>韓式炸雞</t>
    <phoneticPr fontId="4" type="noConversion"/>
  </si>
  <si>
    <t>韓式大醬湯</t>
    <phoneticPr fontId="4" type="noConversion"/>
  </si>
  <si>
    <t>味噌湯</t>
    <phoneticPr fontId="4" type="noConversion"/>
  </si>
  <si>
    <t>特餐(蔬)</t>
  </si>
  <si>
    <t>傳統炒麵</t>
  </si>
  <si>
    <t>兒童節特餐</t>
    <phoneticPr fontId="4" type="noConversion"/>
  </si>
  <si>
    <t>白醬貝殼麵</t>
    <phoneticPr fontId="4" type="noConversion"/>
  </si>
  <si>
    <t>焗烤花椰菜</t>
    <phoneticPr fontId="4" type="noConversion"/>
  </si>
  <si>
    <t>珍珠奶茶</t>
    <phoneticPr fontId="4" type="noConversion"/>
  </si>
  <si>
    <t>咖哩豬</t>
    <phoneticPr fontId="4" type="noConversion"/>
  </si>
  <si>
    <t>鹽水雞</t>
    <phoneticPr fontId="4" type="noConversion"/>
  </si>
  <si>
    <t>紅小麥飯</t>
    <phoneticPr fontId="4" type="noConversion"/>
  </si>
  <si>
    <t>南瓜滑蛋</t>
    <phoneticPr fontId="4" type="noConversion"/>
  </si>
  <si>
    <t>海味冬瓜湯</t>
    <phoneticPr fontId="4" type="noConversion"/>
  </si>
  <si>
    <t>粉蒸肉</t>
  </si>
  <si>
    <t>紫菜蛋花湯</t>
    <phoneticPr fontId="4" type="noConversion"/>
  </si>
  <si>
    <t>胡瓜魷魚翅</t>
    <phoneticPr fontId="4" type="noConversion"/>
  </si>
  <si>
    <t>香蒜雞</t>
    <phoneticPr fontId="4" type="noConversion"/>
  </si>
  <si>
    <t>芋頭排骨湯</t>
    <phoneticPr fontId="4" type="noConversion"/>
  </si>
  <si>
    <t>大陸妹</t>
    <phoneticPr fontId="4" type="noConversion"/>
  </si>
  <si>
    <t>番茄炒蛋</t>
    <phoneticPr fontId="4" type="noConversion"/>
  </si>
  <si>
    <t>鮮筍湯</t>
  </si>
  <si>
    <t>番茄黃芽湯</t>
    <phoneticPr fontId="4" type="noConversion"/>
  </si>
  <si>
    <t>蘑菇豬柳</t>
    <phoneticPr fontId="4" type="noConversion"/>
  </si>
  <si>
    <t>麻香栗子豆干</t>
    <phoneticPr fontId="4" type="noConversion"/>
  </si>
  <si>
    <t>臺中市大肚國小113學年(下)   4 月  第  8  週營養午餐食譜表</t>
    <phoneticPr fontId="4" type="noConversion"/>
  </si>
  <si>
    <t>3月31日   星期一</t>
    <phoneticPr fontId="4" type="noConversion"/>
  </si>
  <si>
    <t>4月1日   星期二</t>
    <phoneticPr fontId="4" type="noConversion"/>
  </si>
  <si>
    <t>4月2日   星期三</t>
    <phoneticPr fontId="4" type="noConversion"/>
  </si>
  <si>
    <t>4月3日   星期四</t>
    <phoneticPr fontId="4" type="noConversion"/>
  </si>
  <si>
    <t>4月4日   星期五</t>
    <phoneticPr fontId="4" type="noConversion"/>
  </si>
  <si>
    <t>焗烤花椰</t>
    <phoneticPr fontId="4" type="noConversion"/>
  </si>
  <si>
    <t>殺菁筍片</t>
    <phoneticPr fontId="4" type="noConversion"/>
  </si>
  <si>
    <t>胡蘿蔔</t>
    <phoneticPr fontId="4" type="noConversion"/>
  </si>
  <si>
    <t>1190P</t>
    <phoneticPr fontId="4" type="noConversion"/>
  </si>
  <si>
    <t>綠花椰菜切</t>
    <phoneticPr fontId="4" type="noConversion"/>
  </si>
  <si>
    <t>花椰菜切</t>
    <phoneticPr fontId="4" type="noConversion"/>
  </si>
  <si>
    <t>貝殼麵500g</t>
    <phoneticPr fontId="3" type="noConversion"/>
  </si>
  <si>
    <t>玉米粒</t>
    <phoneticPr fontId="3" type="noConversion"/>
  </si>
  <si>
    <t>毛豆仁</t>
    <phoneticPr fontId="4" type="noConversion"/>
  </si>
  <si>
    <t>碎培根</t>
    <phoneticPr fontId="3" type="noConversion"/>
  </si>
  <si>
    <t>白醬奶油</t>
    <phoneticPr fontId="4" type="noConversion"/>
  </si>
  <si>
    <t>白汁粉</t>
    <phoneticPr fontId="4" type="noConversion"/>
  </si>
  <si>
    <t>4大包</t>
  </si>
  <si>
    <t>2大包</t>
  </si>
  <si>
    <t>粉圓</t>
    <phoneticPr fontId="4" type="noConversion"/>
  </si>
  <si>
    <t>130包</t>
    <phoneticPr fontId="4" type="noConversion"/>
  </si>
  <si>
    <t>12小包</t>
    <phoneticPr fontId="4" type="noConversion"/>
  </si>
  <si>
    <t>乳酪絲</t>
    <phoneticPr fontId="4" type="noConversion"/>
  </si>
  <si>
    <t>臺中市大肚國小113學年(下)   4 月  第  9  週營養午餐食譜表</t>
    <phoneticPr fontId="4" type="noConversion"/>
  </si>
  <si>
    <t>4月7日   星期一</t>
    <phoneticPr fontId="4" type="noConversion"/>
  </si>
  <si>
    <t>4月8日   星期二</t>
    <phoneticPr fontId="4" type="noConversion"/>
  </si>
  <si>
    <t>4月9日   星期三</t>
    <phoneticPr fontId="4" type="noConversion"/>
  </si>
  <si>
    <t>4月10日   星期四</t>
    <phoneticPr fontId="4" type="noConversion"/>
  </si>
  <si>
    <t>4月11日   星期五</t>
    <phoneticPr fontId="4" type="noConversion"/>
  </si>
  <si>
    <t>魷魚翅</t>
    <phoneticPr fontId="4" type="noConversion"/>
  </si>
  <si>
    <t>蛤蜊</t>
    <phoneticPr fontId="4" type="noConversion"/>
  </si>
  <si>
    <t>番茄糊</t>
    <phoneticPr fontId="4" type="noConversion"/>
  </si>
  <si>
    <t>1大桶</t>
    <phoneticPr fontId="4" type="noConversion"/>
  </si>
  <si>
    <t>乾海芽</t>
    <phoneticPr fontId="4" type="noConversion"/>
  </si>
  <si>
    <t>大陸妹切</t>
    <phoneticPr fontId="4" type="noConversion"/>
  </si>
  <si>
    <t>三角豆干</t>
    <phoneticPr fontId="4" type="noConversion"/>
  </si>
  <si>
    <t>素米血</t>
    <phoneticPr fontId="4" type="noConversion"/>
  </si>
  <si>
    <t>冷凍栗子</t>
    <phoneticPr fontId="4" type="noConversion"/>
  </si>
  <si>
    <t>黑麻油</t>
    <phoneticPr fontId="4" type="noConversion"/>
  </si>
  <si>
    <t>供應人數：1156+備40人</t>
    <phoneticPr fontId="4" type="noConversion"/>
  </si>
  <si>
    <t>油蔥酥</t>
    <phoneticPr fontId="4" type="noConversion"/>
  </si>
  <si>
    <t>2包</t>
    <phoneticPr fontId="4" type="noConversion"/>
  </si>
  <si>
    <t>鯰魚丁25%</t>
    <phoneticPr fontId="4" type="noConversion"/>
  </si>
  <si>
    <t>紅椒</t>
    <phoneticPr fontId="4" type="noConversion"/>
  </si>
  <si>
    <t>新鮮檸檬汁500ML</t>
    <phoneticPr fontId="4" type="noConversion"/>
  </si>
  <si>
    <t>3罐</t>
    <phoneticPr fontId="4" type="noConversion"/>
  </si>
  <si>
    <t>魚露500ML</t>
    <phoneticPr fontId="4" type="noConversion"/>
  </si>
  <si>
    <t>紅辣椒</t>
    <phoneticPr fontId="4" type="noConversion"/>
  </si>
  <si>
    <t>3包</t>
  </si>
  <si>
    <t>二砂1K</t>
    <phoneticPr fontId="4" type="noConversion"/>
  </si>
  <si>
    <t>四季豆去頭尾</t>
    <phoneticPr fontId="4" type="noConversion"/>
  </si>
  <si>
    <t>板豆腐4.5</t>
    <phoneticPr fontId="4" type="noConversion"/>
  </si>
  <si>
    <t>黑胡椒碎</t>
    <phoneticPr fontId="4" type="noConversion"/>
  </si>
  <si>
    <t>麵包粉100g</t>
    <phoneticPr fontId="4" type="noConversion"/>
  </si>
  <si>
    <t>番茄黃芽湯</t>
  </si>
  <si>
    <t>芋頭排骨湯</t>
  </si>
  <si>
    <t>玉米雞湯</t>
  </si>
  <si>
    <t>鮮奶乳酪捲(七品連)</t>
  </si>
  <si>
    <t>韓式大醬湯</t>
  </si>
  <si>
    <t>1200P</t>
    <phoneticPr fontId="4" type="noConversion"/>
  </si>
  <si>
    <t>蜂蜜</t>
    <phoneticPr fontId="4" type="noConversion"/>
  </si>
  <si>
    <t>雙色彩頭湯</t>
  </si>
  <si>
    <t>雙色彩頭湯</t>
    <phoneticPr fontId="4" type="noConversion"/>
  </si>
  <si>
    <t>排骨丁</t>
  </si>
  <si>
    <t>白蘿蔔去皮</t>
    <phoneticPr fontId="4" type="noConversion"/>
  </si>
  <si>
    <t>臺中市大肚國小113學年(下)   4 月  第  10  週營養午餐食譜表</t>
    <phoneticPr fontId="4" type="noConversion"/>
  </si>
  <si>
    <t>4月14日   星期一</t>
    <phoneticPr fontId="4" type="noConversion"/>
  </si>
  <si>
    <t>4月15日   星期二</t>
    <phoneticPr fontId="4" type="noConversion"/>
  </si>
  <si>
    <t>4月16日   星期三</t>
    <phoneticPr fontId="4" type="noConversion"/>
  </si>
  <si>
    <t>4月17日   星期四</t>
    <phoneticPr fontId="4" type="noConversion"/>
  </si>
  <si>
    <t>4月18日   星期五</t>
    <phoneticPr fontId="4" type="noConversion"/>
  </si>
  <si>
    <t>香蒜雞</t>
  </si>
  <si>
    <t>培根花椰菜</t>
  </si>
  <si>
    <t>麻婆豆腐</t>
  </si>
  <si>
    <t>青花椰切</t>
    <phoneticPr fontId="4" type="noConversion"/>
  </si>
  <si>
    <t>18板</t>
    <phoneticPr fontId="4" type="noConversion"/>
  </si>
  <si>
    <t>蒜味大排(單)</t>
  </si>
  <si>
    <t>莧菜</t>
  </si>
  <si>
    <t>麵線糊</t>
  </si>
  <si>
    <t>茶香滷蛋</t>
  </si>
  <si>
    <t>高麗菜</t>
  </si>
  <si>
    <t>日式燒雞</t>
  </si>
  <si>
    <t>有機黑葉白菜</t>
  </si>
  <si>
    <t>莧菜</t>
    <phoneticPr fontId="3" type="noConversion"/>
  </si>
  <si>
    <t>角螺</t>
    <phoneticPr fontId="4" type="noConversion"/>
  </si>
  <si>
    <t>鮮奶乳酪捲</t>
  </si>
  <si>
    <t>鮮奶乳酪捲</t>
    <phoneticPr fontId="4" type="noConversion"/>
  </si>
  <si>
    <t>1056P</t>
    <phoneticPr fontId="4" type="noConversion"/>
  </si>
  <si>
    <t>水煮蛋CAS</t>
    <phoneticPr fontId="4" type="noConversion"/>
  </si>
  <si>
    <t>芋頭去皮</t>
  </si>
  <si>
    <t>培根高麗菜</t>
    <phoneticPr fontId="4" type="noConversion"/>
  </si>
  <si>
    <t>碎培根</t>
    <phoneticPr fontId="4" type="noConversion"/>
  </si>
  <si>
    <t>甜豆</t>
    <phoneticPr fontId="4" type="noConversion"/>
  </si>
  <si>
    <t>紅藜</t>
    <phoneticPr fontId="4" type="noConversion"/>
  </si>
  <si>
    <t>桂筍燒肉</t>
    <phoneticPr fontId="4" type="noConversion"/>
  </si>
  <si>
    <t>肉丁</t>
    <phoneticPr fontId="4" type="noConversion"/>
  </si>
  <si>
    <t>殺菁桂筍</t>
    <phoneticPr fontId="4" type="noConversion"/>
  </si>
  <si>
    <t>莧菜湯</t>
  </si>
  <si>
    <t>冬瓜魚丸湯</t>
  </si>
  <si>
    <t>黃豆芽</t>
  </si>
  <si>
    <t>黃豆芽</t>
    <phoneticPr fontId="3" type="noConversion"/>
  </si>
  <si>
    <t>蛋酥絲瓜</t>
    <phoneticPr fontId="4" type="noConversion"/>
  </si>
  <si>
    <t>米苔目</t>
    <phoneticPr fontId="4" type="noConversion"/>
  </si>
  <si>
    <t>(當季殺菁)</t>
    <phoneticPr fontId="4" type="noConversion"/>
  </si>
  <si>
    <t>韓式泡菜</t>
  </si>
  <si>
    <t>玉米罐頭</t>
  </si>
  <si>
    <t>海苔絲100g</t>
  </si>
  <si>
    <t>5大桶</t>
  </si>
  <si>
    <t>熟白芝麻</t>
  </si>
  <si>
    <t>韓式辣醬1K</t>
  </si>
  <si>
    <t>甜辣醬500g</t>
  </si>
  <si>
    <t>金三角酥炸粉</t>
  </si>
  <si>
    <t>4桶</t>
    <phoneticPr fontId="4" type="noConversion"/>
  </si>
  <si>
    <t>雞胸丁</t>
    <phoneticPr fontId="4" type="noConversion"/>
  </si>
  <si>
    <t>6P</t>
    <phoneticPr fontId="4" type="noConversion"/>
  </si>
  <si>
    <t>韓式大醬</t>
    <phoneticPr fontId="4" type="noConversion"/>
  </si>
  <si>
    <t>蘿蔔</t>
    <phoneticPr fontId="4" type="noConversion"/>
  </si>
  <si>
    <t>臺中市大肚國小113學年(下)   4 月  第  11 週營養午餐食譜表</t>
    <phoneticPr fontId="4" type="noConversion"/>
  </si>
  <si>
    <t>4月21日   星期一</t>
    <phoneticPr fontId="4" type="noConversion"/>
  </si>
  <si>
    <t>4月22日   星期二</t>
    <phoneticPr fontId="4" type="noConversion"/>
  </si>
  <si>
    <t>4月23日   星期三</t>
    <phoneticPr fontId="4" type="noConversion"/>
  </si>
  <si>
    <t>4月24日   星期四</t>
    <phoneticPr fontId="4" type="noConversion"/>
  </si>
  <si>
    <t>4月25日   星期五</t>
    <phoneticPr fontId="4" type="noConversion"/>
  </si>
  <si>
    <t>蘑菇醬</t>
    <phoneticPr fontId="4" type="noConversion"/>
  </si>
  <si>
    <t>豆腐乳900g</t>
    <phoneticPr fontId="4" type="noConversion"/>
  </si>
  <si>
    <t>腐乳空心菜</t>
    <phoneticPr fontId="4" type="noConversion"/>
  </si>
  <si>
    <t>廚藝交流</t>
    <phoneticPr fontId="4" type="noConversion"/>
  </si>
  <si>
    <t>客家桂筍湯</t>
    <phoneticPr fontId="4" type="noConversion"/>
  </si>
  <si>
    <t>梅乾菜</t>
    <phoneticPr fontId="4" type="noConversion"/>
  </si>
  <si>
    <t>1/4炸豆包</t>
    <phoneticPr fontId="4" type="noConversion"/>
  </si>
  <si>
    <t>番茄糊</t>
  </si>
  <si>
    <t>洋芋切絲</t>
    <phoneticPr fontId="4" type="noConversion"/>
  </si>
  <si>
    <t>火腿丁</t>
    <phoneticPr fontId="4" type="noConversion"/>
  </si>
  <si>
    <t>莧菜湯</t>
    <phoneticPr fontId="4" type="noConversion"/>
  </si>
  <si>
    <t>瓠瓜去皮</t>
  </si>
  <si>
    <t>有機荷葉白菜</t>
    <phoneticPr fontId="3" type="noConversion"/>
  </si>
  <si>
    <t>有機荷葉白菜切</t>
    <phoneticPr fontId="3" type="noConversion"/>
  </si>
  <si>
    <t>蒜酥</t>
    <phoneticPr fontId="4" type="noConversion"/>
  </si>
  <si>
    <t>豆酥</t>
    <phoneticPr fontId="4" type="noConversion"/>
  </si>
  <si>
    <t>酥漿粉</t>
    <phoneticPr fontId="4" type="noConversion"/>
  </si>
  <si>
    <t>田園玉米</t>
    <phoneticPr fontId="4" type="noConversion"/>
  </si>
  <si>
    <t>油菜</t>
  </si>
  <si>
    <t>臺中市大肚國小113學年(下)   4 月  第  12 週營養午餐食譜表</t>
    <phoneticPr fontId="4" type="noConversion"/>
  </si>
  <si>
    <t>蕎麥</t>
    <phoneticPr fontId="4" type="noConversion"/>
  </si>
  <si>
    <t>五穀飯</t>
    <phoneticPr fontId="4" type="noConversion"/>
  </si>
  <si>
    <t>五穀米</t>
    <phoneticPr fontId="3" type="noConversion"/>
  </si>
  <si>
    <t>薑絲</t>
    <phoneticPr fontId="3" type="noConversion"/>
  </si>
  <si>
    <t>1164P</t>
    <phoneticPr fontId="4" type="noConversion"/>
  </si>
  <si>
    <t>鹹水雞</t>
    <phoneticPr fontId="3" type="noConversion"/>
  </si>
  <si>
    <t>冷凍綠花椰</t>
    <phoneticPr fontId="4" type="noConversion"/>
  </si>
  <si>
    <t>八角粒</t>
  </si>
  <si>
    <t>花椒粒</t>
  </si>
  <si>
    <t>胡蘿蔔</t>
    <phoneticPr fontId="3" type="noConversion"/>
  </si>
  <si>
    <t>4月28日   星期一</t>
    <phoneticPr fontId="4" type="noConversion"/>
  </si>
  <si>
    <t>4月29日   星期二</t>
    <phoneticPr fontId="4" type="noConversion"/>
  </si>
  <si>
    <t>4月30日   星期三</t>
    <phoneticPr fontId="4" type="noConversion"/>
  </si>
  <si>
    <t>芹菜</t>
  </si>
  <si>
    <t>鮮紅蔥末</t>
  </si>
  <si>
    <t>南瓜去皮籽</t>
    <phoneticPr fontId="4" type="noConversion"/>
  </si>
  <si>
    <t>板豆腐切</t>
  </si>
  <si>
    <t>味噌</t>
  </si>
  <si>
    <t>4箱</t>
    <phoneticPr fontId="4" type="noConversion"/>
  </si>
  <si>
    <t>炸豆包</t>
    <phoneticPr fontId="4" type="noConversion"/>
  </si>
  <si>
    <t>2P</t>
    <phoneticPr fontId="4" type="noConversion"/>
  </si>
  <si>
    <t>甜味咖哩塊</t>
    <phoneticPr fontId="4" type="noConversion"/>
  </si>
  <si>
    <t>金針蘿蔔湯</t>
    <phoneticPr fontId="4" type="noConversion"/>
  </si>
  <si>
    <t>小黃瓜</t>
    <phoneticPr fontId="3" type="noConversion"/>
  </si>
  <si>
    <t>有機油江菜切</t>
    <phoneticPr fontId="4" type="noConversion"/>
  </si>
  <si>
    <t>麻香鮮菇</t>
    <phoneticPr fontId="4" type="noConversion"/>
  </si>
  <si>
    <t>玉米段</t>
  </si>
  <si>
    <t>凍豆腐切</t>
  </si>
  <si>
    <t>油菜切</t>
    <phoneticPr fontId="3" type="noConversion"/>
  </si>
  <si>
    <t>1.本菜單中肉品及可食豬肉部位，皆使用國產豬</t>
    <phoneticPr fontId="4" type="noConversion"/>
  </si>
  <si>
    <t>2.本菜單含有如：甲殼類、魚類、堅果類、芝麻、花生、牛奶、蛋、含麩質之穀物、大豆、使用亞硫酸鹽類等及其製品，不適合對其過敏體質者食用。</t>
    <phoneticPr fontId="4" type="noConversion"/>
  </si>
  <si>
    <t>雞排TS5</t>
    <phoneticPr fontId="4" type="noConversion"/>
  </si>
  <si>
    <t>決明子</t>
    <phoneticPr fontId="4" type="noConversion"/>
  </si>
  <si>
    <t>麥茶籽</t>
    <phoneticPr fontId="4" type="noConversion"/>
  </si>
  <si>
    <t>辣豆瓣</t>
    <phoneticPr fontId="4" type="noConversion"/>
  </si>
  <si>
    <t>帶皮五花肉丁</t>
    <phoneticPr fontId="4" type="noConversion"/>
  </si>
  <si>
    <t>劍筍</t>
    <phoneticPr fontId="4" type="noConversion"/>
  </si>
  <si>
    <t>洋芋小丁</t>
    <phoneticPr fontId="4" type="noConversion"/>
  </si>
  <si>
    <t>青花菜切</t>
    <phoneticPr fontId="4" type="noConversion"/>
  </si>
  <si>
    <t>(雞排預醃)</t>
    <phoneticPr fontId="4" type="noConversion"/>
  </si>
  <si>
    <t>五香粉</t>
    <phoneticPr fontId="4" type="noConversion"/>
  </si>
  <si>
    <t>芋頭小丁</t>
    <phoneticPr fontId="4" type="noConversion"/>
  </si>
  <si>
    <t>芋圓</t>
    <phoneticPr fontId="4" type="noConversion"/>
  </si>
  <si>
    <t>芋見紫米</t>
    <phoneticPr fontId="4" type="noConversion"/>
  </si>
  <si>
    <t>蔥爆肉片</t>
    <phoneticPr fontId="4" type="noConversion"/>
  </si>
  <si>
    <t>牛排醬</t>
    <phoneticPr fontId="4" type="noConversion"/>
  </si>
  <si>
    <t>1罐</t>
    <phoneticPr fontId="4" type="noConversion"/>
  </si>
  <si>
    <t>起司絲</t>
    <phoneticPr fontId="4" type="noConversion"/>
  </si>
  <si>
    <t>馬鈴薯蒸蛋</t>
    <phoneticPr fontId="4" type="noConversion"/>
  </si>
  <si>
    <t>庫</t>
    <phoneticPr fontId="4" type="noConversion"/>
  </si>
  <si>
    <t>板豆腐切丁</t>
    <phoneticPr fontId="3" type="noConversion"/>
  </si>
  <si>
    <t>地瓜去皮</t>
    <phoneticPr fontId="4" type="noConversion"/>
  </si>
  <si>
    <t>青椒</t>
    <phoneticPr fontId="4" type="noConversion"/>
  </si>
  <si>
    <t>黑椒豆腐</t>
    <phoneticPr fontId="3" type="noConversion"/>
  </si>
  <si>
    <t>黑椒豆腐</t>
    <phoneticPr fontId="4" type="noConversion"/>
  </si>
  <si>
    <t>油花生</t>
    <phoneticPr fontId="4" type="noConversion"/>
  </si>
  <si>
    <t>香烤蜜汁雞排</t>
    <phoneticPr fontId="4" type="noConversion"/>
  </si>
  <si>
    <t>劍筍三絲</t>
    <phoneticPr fontId="4" type="noConversion"/>
  </si>
  <si>
    <t>原味腰果</t>
    <phoneticPr fontId="4" type="noConversion"/>
  </si>
  <si>
    <t>芋見紫米湯</t>
    <phoneticPr fontId="4" type="noConversion"/>
  </si>
  <si>
    <t>(中顆粒地瓜粉)</t>
    <phoneticPr fontId="4" type="noConversion"/>
  </si>
  <si>
    <t>豆包披薩</t>
    <phoneticPr fontId="4" type="noConversion"/>
  </si>
  <si>
    <t>(牛)雞高湯</t>
    <phoneticPr fontId="4" type="noConversion"/>
  </si>
  <si>
    <t>(411ml/罐)</t>
    <phoneticPr fontId="4" type="noConversion"/>
  </si>
  <si>
    <t>8罐</t>
    <phoneticPr fontId="4" type="noConversion"/>
  </si>
  <si>
    <r>
      <t>瓠瓜</t>
    </r>
    <r>
      <rPr>
        <b/>
        <sz val="16"/>
        <color rgb="FFFF0000"/>
        <rFont val="DFKai-SB"/>
        <family val="4"/>
        <charset val="136"/>
      </rPr>
      <t>珊瑚</t>
    </r>
    <r>
      <rPr>
        <b/>
        <sz val="16"/>
        <rFont val="DFKai-SB"/>
        <family val="4"/>
        <charset val="136"/>
      </rPr>
      <t>菇</t>
    </r>
    <phoneticPr fontId="4" type="noConversion"/>
  </si>
  <si>
    <t>珊瑚菇</t>
    <phoneticPr fontId="4" type="noConversion"/>
  </si>
  <si>
    <t>香烤蜜汁雞排(單)</t>
    <phoneticPr fontId="4" type="noConversion"/>
  </si>
  <si>
    <t>紅藜毛豆飯</t>
    <phoneticPr fontId="4" type="noConversion"/>
  </si>
  <si>
    <r>
      <t>瓠瓜</t>
    </r>
    <r>
      <rPr>
        <sz val="13"/>
        <color rgb="FFFF0000"/>
        <rFont val="標楷體"/>
        <family val="4"/>
        <charset val="136"/>
      </rPr>
      <t>珊瑚</t>
    </r>
    <r>
      <rPr>
        <sz val="13"/>
        <rFont val="標楷體"/>
        <family val="4"/>
        <charset val="136"/>
      </rPr>
      <t>菇</t>
    </r>
    <phoneticPr fontId="4" type="noConversion"/>
  </si>
  <si>
    <t>松子</t>
    <phoneticPr fontId="4" type="noConversion"/>
  </si>
  <si>
    <t>五穀飯(蔬食)</t>
    <phoneticPr fontId="4" type="noConversion"/>
  </si>
  <si>
    <r>
      <rPr>
        <sz val="14"/>
        <color rgb="FFFF0000"/>
        <rFont val="標楷體"/>
        <family val="4"/>
        <charset val="136"/>
      </rPr>
      <t>火鍋</t>
    </r>
    <r>
      <rPr>
        <sz val="14"/>
        <rFont val="標楷體"/>
        <family val="4"/>
        <charset val="136"/>
      </rPr>
      <t>肉片</t>
    </r>
    <phoneticPr fontId="4" type="noConversion"/>
  </si>
  <si>
    <t>紅米燕麥飯(廚藝交流)</t>
    <phoneticPr fontId="4" type="noConversion"/>
  </si>
  <si>
    <t>有機荷葉白菜切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</si>
</sst>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_ "/>
    <numFmt numFmtId="178" formatCode="0.0_);[Red]\(0.0\)"/>
  </numFmts>
  <fonts count="5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4"/>
      <name val="標楷體"/>
      <family val="4"/>
      <charset val="136"/>
    </font>
    <font>
      <b/>
      <sz val="16"/>
      <name val="標楷體"/>
      <family val="4"/>
      <charset val="136"/>
    </font>
    <font>
      <sz val="10"/>
      <name val="標楷體"/>
      <family val="4"/>
      <charset val="136"/>
    </font>
    <font>
      <b/>
      <sz val="12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0"/>
      <name val="Times New Roman"/>
      <family val="1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i/>
      <sz val="12"/>
      <color rgb="FF7F7F7F"/>
      <name val="新細明體"/>
      <family val="1"/>
      <charset val="136"/>
      <scheme val="minor"/>
    </font>
    <font>
      <b/>
      <sz val="15"/>
      <color indexed="56"/>
      <name val="新細明體"/>
      <family val="1"/>
      <charset val="136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b/>
      <sz val="18"/>
      <color indexed="56"/>
      <name val="新細明體"/>
      <family val="1"/>
      <charset val="136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6"/>
      <name val="標楷體"/>
      <family val="4"/>
      <charset val="136"/>
    </font>
    <font>
      <sz val="12"/>
      <color rgb="FF000000"/>
      <name val="PMingLiu"/>
      <family val="1"/>
      <charset val="136"/>
    </font>
    <font>
      <sz val="12"/>
      <color theme="1"/>
      <name val="DFKai-SB"/>
      <family val="4"/>
      <charset val="136"/>
    </font>
    <font>
      <sz val="12"/>
      <name val="PMingLiu"/>
      <family val="1"/>
      <charset val="136"/>
    </font>
    <font>
      <sz val="10"/>
      <color theme="1"/>
      <name val="DFKai-SB"/>
      <family val="4"/>
      <charset val="136"/>
    </font>
    <font>
      <b/>
      <sz val="12"/>
      <color theme="1"/>
      <name val="DFKai-SB"/>
      <family val="4"/>
      <charset val="136"/>
    </font>
    <font>
      <sz val="11"/>
      <color theme="1"/>
      <name val="DFKai-SB"/>
      <family val="4"/>
      <charset val="136"/>
    </font>
    <font>
      <sz val="13"/>
      <color theme="1"/>
      <name val="DFKai-SB"/>
      <family val="4"/>
      <charset val="136"/>
    </font>
    <font>
      <sz val="14"/>
      <name val="DFKai-SB"/>
      <family val="4"/>
      <charset val="136"/>
    </font>
    <font>
      <b/>
      <sz val="16"/>
      <name val="DFKai-SB"/>
      <family val="4"/>
      <charset val="136"/>
    </font>
    <font>
      <sz val="13"/>
      <name val="標楷體"/>
      <family val="4"/>
      <charset val="136"/>
    </font>
    <font>
      <sz val="18"/>
      <name val="標楷體"/>
      <family val="4"/>
      <charset val="136"/>
    </font>
    <font>
      <b/>
      <sz val="13"/>
      <color rgb="FF0070C0"/>
      <name val="標楷體"/>
      <family val="4"/>
      <charset val="136"/>
    </font>
    <font>
      <sz val="10"/>
      <name val="DFKai-SB"/>
      <family val="4"/>
      <charset val="136"/>
    </font>
    <font>
      <b/>
      <sz val="12"/>
      <color rgb="FFFF0000"/>
      <name val="標楷體"/>
      <family val="4"/>
      <charset val="136"/>
    </font>
    <font>
      <sz val="12"/>
      <name val="DFKai-SB"/>
      <family val="4"/>
      <charset val="136"/>
    </font>
    <font>
      <b/>
      <sz val="14"/>
      <name val="DFKai-SB"/>
      <family val="4"/>
      <charset val="136"/>
    </font>
    <font>
      <sz val="14"/>
      <color rgb="FFFF0000"/>
      <name val="DFKai-SB"/>
      <family val="4"/>
      <charset val="136"/>
    </font>
    <font>
      <sz val="14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3"/>
      <color rgb="FFFF0000"/>
      <name val="標楷體"/>
      <family val="4"/>
      <charset val="136"/>
    </font>
    <font>
      <b/>
      <sz val="16"/>
      <color rgb="FFFF0000"/>
      <name val="DFKai-SB"/>
      <family val="4"/>
      <charset val="136"/>
    </font>
    <font>
      <b/>
      <sz val="14"/>
      <color theme="1"/>
      <name val="標楷體"/>
      <family val="4"/>
      <charset val="136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7" tint="0.79998168889431442"/>
        <bgColor indexed="64"/>
      </patternFill>
    </fill>
  </fills>
  <borders count="17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7">
    <xf numFmtId="0" fontId="0" fillId="0" borderId="0">
      <alignment vertical="center"/>
    </xf>
    <xf numFmtId="0" fontId="1" fillId="0" borderId="0"/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3" fillId="0" borderId="0" applyNumberFormat="0" applyFill="0" applyBorder="0" applyProtection="0">
      <alignment vertical="top" wrapText="1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4" fillId="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2" fillId="0" borderId="52" applyNumberFormat="0" applyFill="0" applyAlignment="0" applyProtection="0"/>
    <xf numFmtId="0" fontId="23" fillId="0" borderId="1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27" fillId="5" borderId="4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/>
  </cellStyleXfs>
  <cellXfs count="666">
    <xf numFmtId="0" fontId="0" fillId="0" borderId="0" xfId="0">
      <alignment vertical="center"/>
    </xf>
    <xf numFmtId="0" fontId="5" fillId="0" borderId="0" xfId="1" applyFont="1"/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4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9" fillId="0" borderId="0" xfId="1" applyFont="1"/>
    <xf numFmtId="0" fontId="2" fillId="0" borderId="24" xfId="1" applyFont="1" applyBorder="1" applyAlignment="1">
      <alignment horizontal="center" vertical="center" shrinkToFit="1"/>
    </xf>
    <xf numFmtId="0" fontId="2" fillId="0" borderId="21" xfId="1" applyFont="1" applyBorder="1" applyAlignment="1">
      <alignment horizontal="center" vertical="center" shrinkToFit="1"/>
    </xf>
    <xf numFmtId="0" fontId="2" fillId="0" borderId="26" xfId="1" applyFont="1" applyBorder="1" applyAlignment="1">
      <alignment horizontal="center" vertical="center"/>
    </xf>
    <xf numFmtId="176" fontId="2" fillId="0" borderId="21" xfId="1" applyNumberFormat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 shrinkToFit="1"/>
    </xf>
    <xf numFmtId="0" fontId="9" fillId="0" borderId="2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176" fontId="2" fillId="0" borderId="25" xfId="1" applyNumberFormat="1" applyFont="1" applyBorder="1" applyAlignment="1">
      <alignment horizontal="center" vertical="center"/>
    </xf>
    <xf numFmtId="0" fontId="2" fillId="0" borderId="21" xfId="22" applyFont="1" applyBorder="1" applyAlignment="1">
      <alignment horizontal="center" vertical="center" shrinkToFit="1"/>
    </xf>
    <xf numFmtId="0" fontId="5" fillId="0" borderId="55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 shrinkToFit="1"/>
    </xf>
    <xf numFmtId="0" fontId="2" fillId="0" borderId="2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5" fillId="0" borderId="0" xfId="21" applyFont="1"/>
    <xf numFmtId="0" fontId="5" fillId="0" borderId="55" xfId="21" applyFont="1" applyBorder="1" applyAlignment="1">
      <alignment horizontal="center" vertical="center"/>
    </xf>
    <xf numFmtId="0" fontId="5" fillId="0" borderId="53" xfId="21" applyFont="1" applyBorder="1" applyAlignment="1">
      <alignment horizontal="center" vertical="center"/>
    </xf>
    <xf numFmtId="0" fontId="5" fillId="0" borderId="20" xfId="21" applyFont="1" applyBorder="1" applyAlignment="1">
      <alignment horizontal="center" vertical="center" shrinkToFit="1"/>
    </xf>
    <xf numFmtId="0" fontId="5" fillId="0" borderId="21" xfId="21" applyFont="1" applyBorder="1" applyAlignment="1">
      <alignment horizontal="center" vertical="center"/>
    </xf>
    <xf numFmtId="0" fontId="5" fillId="0" borderId="21" xfId="21" applyFont="1" applyBorder="1" applyAlignment="1">
      <alignment horizontal="center" vertical="center" shrinkToFit="1"/>
    </xf>
    <xf numFmtId="0" fontId="5" fillId="0" borderId="18" xfId="21" applyFont="1" applyBorder="1" applyAlignment="1">
      <alignment horizontal="center" vertical="center" shrinkToFit="1"/>
    </xf>
    <xf numFmtId="0" fontId="5" fillId="0" borderId="16" xfId="21" applyFont="1" applyBorder="1" applyAlignment="1">
      <alignment horizontal="center" vertical="center" shrinkToFit="1"/>
    </xf>
    <xf numFmtId="0" fontId="5" fillId="0" borderId="22" xfId="21" applyFont="1" applyBorder="1" applyAlignment="1">
      <alignment horizontal="center" vertical="center" shrinkToFit="1"/>
    </xf>
    <xf numFmtId="0" fontId="2" fillId="0" borderId="21" xfId="21" applyFont="1" applyBorder="1" applyAlignment="1">
      <alignment horizontal="center" vertical="center"/>
    </xf>
    <xf numFmtId="0" fontId="2" fillId="0" borderId="22" xfId="21" applyFont="1" applyBorder="1" applyAlignment="1">
      <alignment horizontal="center" vertical="center"/>
    </xf>
    <xf numFmtId="0" fontId="2" fillId="0" borderId="16" xfId="21" applyFont="1" applyBorder="1" applyAlignment="1">
      <alignment horizontal="center" vertical="center"/>
    </xf>
    <xf numFmtId="0" fontId="9" fillId="0" borderId="0" xfId="21" applyFont="1"/>
    <xf numFmtId="0" fontId="2" fillId="0" borderId="24" xfId="21" applyFont="1" applyBorder="1" applyAlignment="1">
      <alignment horizontal="center" vertical="center"/>
    </xf>
    <xf numFmtId="0" fontId="2" fillId="0" borderId="27" xfId="21" applyFont="1" applyBorder="1" applyAlignment="1">
      <alignment horizontal="center" vertical="center"/>
    </xf>
    <xf numFmtId="0" fontId="2" fillId="0" borderId="32" xfId="21" applyFont="1" applyBorder="1" applyAlignment="1">
      <alignment horizontal="center" vertical="center"/>
    </xf>
    <xf numFmtId="0" fontId="2" fillId="0" borderId="39" xfId="21" applyFont="1" applyBorder="1" applyAlignment="1">
      <alignment horizontal="center" vertical="center"/>
    </xf>
    <xf numFmtId="0" fontId="2" fillId="0" borderId="24" xfId="21" applyFont="1" applyBorder="1" applyAlignment="1">
      <alignment horizontal="center" vertical="center" shrinkToFit="1"/>
    </xf>
    <xf numFmtId="0" fontId="2" fillId="0" borderId="21" xfId="21" applyFont="1" applyBorder="1" applyAlignment="1">
      <alignment horizontal="center" vertical="center" shrinkToFit="1"/>
    </xf>
    <xf numFmtId="0" fontId="2" fillId="0" borderId="34" xfId="21" applyFont="1" applyBorder="1" applyAlignment="1">
      <alignment horizontal="center" vertical="center" shrinkToFit="1"/>
    </xf>
    <xf numFmtId="0" fontId="2" fillId="0" borderId="31" xfId="2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9" fillId="0" borderId="0" xfId="21" applyFont="1" applyAlignment="1">
      <alignment horizontal="center" vertical="center"/>
    </xf>
    <xf numFmtId="0" fontId="5" fillId="0" borderId="0" xfId="21" applyFont="1" applyAlignment="1">
      <alignment horizontal="center" vertical="center"/>
    </xf>
    <xf numFmtId="0" fontId="5" fillId="0" borderId="0" xfId="21" applyFont="1" applyAlignment="1">
      <alignment horizontal="center"/>
    </xf>
    <xf numFmtId="0" fontId="2" fillId="0" borderId="37" xfId="1" applyFont="1" applyBorder="1" applyAlignment="1">
      <alignment horizontal="center" vertical="center" shrinkToFit="1"/>
    </xf>
    <xf numFmtId="0" fontId="2" fillId="0" borderId="26" xfId="1" applyFont="1" applyBorder="1" applyAlignment="1">
      <alignment horizontal="center" vertical="center" shrinkToFit="1"/>
    </xf>
    <xf numFmtId="0" fontId="34" fillId="0" borderId="0" xfId="56" applyFont="1"/>
    <xf numFmtId="0" fontId="34" fillId="0" borderId="0" xfId="56" applyFont="1" applyAlignment="1">
      <alignment horizontal="center"/>
    </xf>
    <xf numFmtId="0" fontId="36" fillId="0" borderId="0" xfId="56" applyFont="1" applyAlignment="1">
      <alignment horizontal="center" vertical="center"/>
    </xf>
    <xf numFmtId="0" fontId="34" fillId="0" borderId="0" xfId="56" applyFont="1" applyAlignment="1">
      <alignment horizontal="center" vertical="center"/>
    </xf>
    <xf numFmtId="0" fontId="38" fillId="0" borderId="0" xfId="56" applyFont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35" xfId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21" applyFont="1" applyBorder="1" applyAlignment="1">
      <alignment horizontal="center" vertical="center" shrinkToFit="1"/>
    </xf>
    <xf numFmtId="0" fontId="40" fillId="0" borderId="85" xfId="56" applyFont="1" applyBorder="1" applyAlignment="1">
      <alignment horizontal="center" vertical="center"/>
    </xf>
    <xf numFmtId="0" fontId="5" fillId="0" borderId="107" xfId="21" applyFont="1" applyBorder="1" applyAlignment="1">
      <alignment horizontal="center" vertical="center" shrinkToFit="1"/>
    </xf>
    <xf numFmtId="0" fontId="40" fillId="0" borderId="71" xfId="56" applyFont="1" applyBorder="1" applyAlignment="1">
      <alignment horizontal="center" vertical="center"/>
    </xf>
    <xf numFmtId="0" fontId="32" fillId="0" borderId="0" xfId="0" applyFont="1">
      <alignment vertical="center"/>
    </xf>
    <xf numFmtId="0" fontId="42" fillId="0" borderId="57" xfId="0" applyFont="1" applyBorder="1" applyAlignment="1">
      <alignment horizontal="center" vertical="center"/>
    </xf>
    <xf numFmtId="0" fontId="42" fillId="0" borderId="11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2" fillId="0" borderId="21" xfId="0" applyFont="1" applyBorder="1" applyAlignment="1">
      <alignment horizontal="center" vertical="center"/>
    </xf>
    <xf numFmtId="0" fontId="42" fillId="0" borderId="24" xfId="0" applyFont="1" applyBorder="1" applyAlignment="1">
      <alignment horizontal="center" vertical="center" shrinkToFit="1"/>
    </xf>
    <xf numFmtId="0" fontId="42" fillId="0" borderId="21" xfId="0" applyFont="1" applyBorder="1" applyAlignment="1">
      <alignment horizontal="center" vertical="center" shrinkToFit="1"/>
    </xf>
    <xf numFmtId="0" fontId="42" fillId="0" borderId="22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 shrinkToFit="1"/>
    </xf>
    <xf numFmtId="0" fontId="42" fillId="0" borderId="29" xfId="0" applyFont="1" applyBorder="1" applyAlignment="1">
      <alignment horizontal="center" vertical="center" shrinkToFit="1"/>
    </xf>
    <xf numFmtId="0" fontId="42" fillId="0" borderId="35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3" fillId="0" borderId="0" xfId="56" applyAlignment="1">
      <alignment vertical="center"/>
    </xf>
    <xf numFmtId="0" fontId="5" fillId="0" borderId="19" xfId="1" applyFont="1" applyBorder="1" applyAlignment="1">
      <alignment horizontal="center" vertical="center"/>
    </xf>
    <xf numFmtId="0" fontId="5" fillId="0" borderId="19" xfId="21" applyFont="1" applyBorder="1" applyAlignment="1">
      <alignment horizontal="center" vertical="center"/>
    </xf>
    <xf numFmtId="176" fontId="2" fillId="0" borderId="38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6" fontId="2" fillId="0" borderId="36" xfId="1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16" xfId="21" applyNumberFormat="1" applyFont="1" applyBorder="1" applyAlignment="1">
      <alignment horizontal="center" vertical="center"/>
    </xf>
    <xf numFmtId="176" fontId="2" fillId="0" borderId="21" xfId="21" applyNumberFormat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 shrinkToFit="1"/>
    </xf>
    <xf numFmtId="0" fontId="5" fillId="0" borderId="24" xfId="21" applyFont="1" applyBorder="1" applyAlignment="1">
      <alignment horizontal="center" vertical="center" shrinkToFit="1"/>
    </xf>
    <xf numFmtId="176" fontId="2" fillId="0" borderId="32" xfId="21" applyNumberFormat="1" applyFont="1" applyBorder="1" applyAlignment="1">
      <alignment horizontal="center" vertical="center"/>
    </xf>
    <xf numFmtId="176" fontId="2" fillId="0" borderId="38" xfId="21" applyNumberFormat="1" applyFont="1" applyBorder="1" applyAlignment="1">
      <alignment horizontal="center" vertical="center"/>
    </xf>
    <xf numFmtId="176" fontId="2" fillId="0" borderId="25" xfId="21" applyNumberFormat="1" applyFont="1" applyBorder="1" applyAlignment="1">
      <alignment horizontal="center" vertical="center"/>
    </xf>
    <xf numFmtId="0" fontId="40" fillId="0" borderId="112" xfId="56" applyFont="1" applyBorder="1" applyAlignment="1">
      <alignment horizontal="center" vertical="center" shrinkToFit="1"/>
    </xf>
    <xf numFmtId="176" fontId="40" fillId="0" borderId="75" xfId="56" applyNumberFormat="1" applyFont="1" applyBorder="1" applyAlignment="1">
      <alignment horizontal="center" vertical="center"/>
    </xf>
    <xf numFmtId="0" fontId="2" fillId="0" borderId="106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 textRotation="255" shrinkToFit="1"/>
    </xf>
    <xf numFmtId="0" fontId="42" fillId="0" borderId="35" xfId="0" applyFont="1" applyBorder="1" applyAlignment="1">
      <alignment horizontal="center" vertical="center" wrapText="1"/>
    </xf>
    <xf numFmtId="0" fontId="42" fillId="0" borderId="21" xfId="20" applyFont="1" applyBorder="1" applyAlignment="1">
      <alignment horizontal="center" vertical="center"/>
    </xf>
    <xf numFmtId="0" fontId="42" fillId="0" borderId="24" xfId="20" applyFont="1" applyBorder="1" applyAlignment="1">
      <alignment horizontal="center" vertical="center"/>
    </xf>
    <xf numFmtId="0" fontId="42" fillId="0" borderId="21" xfId="20" applyFont="1" applyBorder="1" applyAlignment="1">
      <alignment horizontal="center" vertical="center" shrinkToFit="1"/>
    </xf>
    <xf numFmtId="0" fontId="42" fillId="0" borderId="11" xfId="20" applyFont="1" applyBorder="1" applyAlignment="1">
      <alignment horizontal="center" vertical="center"/>
    </xf>
    <xf numFmtId="0" fontId="42" fillId="0" borderId="35" xfId="20" applyFont="1" applyBorder="1" applyAlignment="1">
      <alignment horizontal="center" vertical="center"/>
    </xf>
    <xf numFmtId="0" fontId="42" fillId="0" borderId="32" xfId="20" applyFont="1" applyBorder="1" applyAlignment="1">
      <alignment horizontal="center" vertical="center" shrinkToFit="1"/>
    </xf>
    <xf numFmtId="0" fontId="42" fillId="0" borderId="29" xfId="0" applyFont="1" applyBorder="1" applyAlignment="1">
      <alignment horizontal="center" vertical="center" wrapText="1"/>
    </xf>
    <xf numFmtId="0" fontId="42" fillId="0" borderId="36" xfId="2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 shrinkToFit="1"/>
    </xf>
    <xf numFmtId="0" fontId="40" fillId="0" borderId="71" xfId="56" applyFont="1" applyBorder="1" applyAlignment="1">
      <alignment horizontal="center" vertical="center" shrinkToFit="1"/>
    </xf>
    <xf numFmtId="0" fontId="40" fillId="0" borderId="72" xfId="56" applyFont="1" applyBorder="1" applyAlignment="1">
      <alignment horizontal="center" vertical="center" shrinkToFit="1"/>
    </xf>
    <xf numFmtId="0" fontId="40" fillId="0" borderId="76" xfId="56" applyFont="1" applyBorder="1" applyAlignment="1">
      <alignment horizontal="center" vertical="center" shrinkToFit="1"/>
    </xf>
    <xf numFmtId="0" fontId="2" fillId="0" borderId="27" xfId="21" applyFont="1" applyBorder="1" applyAlignment="1">
      <alignment horizontal="center" vertical="center" shrinkToFit="1"/>
    </xf>
    <xf numFmtId="176" fontId="2" fillId="0" borderId="116" xfId="1" applyNumberFormat="1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2" fillId="0" borderId="58" xfId="0" applyFont="1" applyBorder="1" applyAlignment="1">
      <alignment horizontal="center" vertical="center"/>
    </xf>
    <xf numFmtId="0" fontId="42" fillId="0" borderId="117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textRotation="255" shrinkToFit="1"/>
    </xf>
    <xf numFmtId="0" fontId="8" fillId="0" borderId="36" xfId="1" applyFont="1" applyBorder="1" applyAlignment="1">
      <alignment horizontal="center" vertical="center" textRotation="255" shrinkToFit="1"/>
    </xf>
    <xf numFmtId="0" fontId="2" fillId="0" borderId="35" xfId="1" applyFont="1" applyBorder="1" applyAlignment="1">
      <alignment horizontal="center" vertical="center" shrinkToFit="1"/>
    </xf>
    <xf numFmtId="0" fontId="8" fillId="0" borderId="35" xfId="1" applyFont="1" applyBorder="1" applyAlignment="1">
      <alignment horizontal="center" vertical="center" textRotation="255" shrinkToFit="1"/>
    </xf>
    <xf numFmtId="0" fontId="32" fillId="0" borderId="33" xfId="0" applyFont="1" applyBorder="1" applyAlignment="1">
      <alignment horizontal="center" vertical="center"/>
    </xf>
    <xf numFmtId="0" fontId="32" fillId="0" borderId="118" xfId="0" applyFont="1" applyBorder="1">
      <alignment vertical="center"/>
    </xf>
    <xf numFmtId="0" fontId="45" fillId="0" borderId="0" xfId="56" applyFont="1"/>
    <xf numFmtId="0" fontId="45" fillId="0" borderId="0" xfId="56" applyFont="1" applyAlignment="1">
      <alignment horizontal="center" vertical="center"/>
    </xf>
    <xf numFmtId="0" fontId="5" fillId="0" borderId="20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2" fillId="0" borderId="56" xfId="2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2" fillId="0" borderId="25" xfId="21" applyNumberFormat="1" applyFont="1" applyBorder="1" applyAlignment="1">
      <alignment horizontal="center" vertical="center" shrinkToFit="1"/>
    </xf>
    <xf numFmtId="0" fontId="40" fillId="0" borderId="82" xfId="56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 textRotation="255" shrinkToFit="1"/>
    </xf>
    <xf numFmtId="0" fontId="40" fillId="0" borderId="133" xfId="56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7" xfId="21" applyFont="1" applyBorder="1" applyAlignment="1">
      <alignment horizontal="center" vertical="center" shrinkToFit="1"/>
    </xf>
    <xf numFmtId="0" fontId="1" fillId="0" borderId="0" xfId="1" applyAlignment="1">
      <alignment horizontal="left"/>
    </xf>
    <xf numFmtId="0" fontId="5" fillId="0" borderId="0" xfId="1" applyFont="1" applyAlignment="1">
      <alignment horizontal="left"/>
    </xf>
    <xf numFmtId="0" fontId="46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2" fillId="0" borderId="34" xfId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0" fontId="40" fillId="0" borderId="71" xfId="56" applyFont="1" applyBorder="1" applyAlignment="1">
      <alignment horizontal="center"/>
    </xf>
    <xf numFmtId="0" fontId="40" fillId="0" borderId="72" xfId="56" applyFont="1" applyBorder="1" applyAlignment="1">
      <alignment horizontal="center" shrinkToFit="1"/>
    </xf>
    <xf numFmtId="0" fontId="2" fillId="0" borderId="24" xfId="20" applyFont="1" applyBorder="1" applyAlignment="1">
      <alignment horizontal="center" vertical="center" shrinkToFit="1"/>
    </xf>
    <xf numFmtId="0" fontId="40" fillId="0" borderId="71" xfId="56" applyFont="1" applyBorder="1" applyAlignment="1">
      <alignment horizontal="left" vertical="center"/>
    </xf>
    <xf numFmtId="176" fontId="2" fillId="0" borderId="138" xfId="1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 shrinkToFit="1"/>
    </xf>
    <xf numFmtId="176" fontId="2" fillId="0" borderId="21" xfId="1" applyNumberFormat="1" applyFont="1" applyBorder="1" applyAlignment="1">
      <alignment horizontal="center" vertical="center" shrinkToFit="1"/>
    </xf>
    <xf numFmtId="0" fontId="2" fillId="0" borderId="24" xfId="20" applyFont="1" applyBorder="1" applyAlignment="1">
      <alignment horizontal="center" vertical="center"/>
    </xf>
    <xf numFmtId="0" fontId="40" fillId="0" borderId="74" xfId="56" applyFont="1" applyBorder="1" applyAlignment="1">
      <alignment horizontal="center" vertical="center" shrinkToFit="1"/>
    </xf>
    <xf numFmtId="0" fontId="40" fillId="0" borderId="66" xfId="56" applyFont="1" applyBorder="1" applyAlignment="1">
      <alignment horizontal="center" vertical="center" shrinkToFit="1"/>
    </xf>
    <xf numFmtId="176" fontId="2" fillId="0" borderId="115" xfId="1" applyNumberFormat="1" applyFont="1" applyBorder="1" applyAlignment="1">
      <alignment horizontal="center" vertical="center"/>
    </xf>
    <xf numFmtId="0" fontId="40" fillId="0" borderId="88" xfId="56" applyFont="1" applyBorder="1" applyAlignment="1">
      <alignment horizontal="center" vertical="center" shrinkToFit="1"/>
    </xf>
    <xf numFmtId="0" fontId="2" fillId="0" borderId="139" xfId="1" applyFont="1" applyBorder="1" applyAlignment="1">
      <alignment horizontal="center" vertical="center"/>
    </xf>
    <xf numFmtId="176" fontId="2" fillId="0" borderId="140" xfId="1" applyNumberFormat="1" applyFont="1" applyBorder="1" applyAlignment="1">
      <alignment horizontal="center" vertical="center"/>
    </xf>
    <xf numFmtId="0" fontId="2" fillId="0" borderId="141" xfId="1" applyFont="1" applyBorder="1" applyAlignment="1">
      <alignment horizontal="center" vertical="center"/>
    </xf>
    <xf numFmtId="0" fontId="2" fillId="0" borderId="142" xfId="1" applyFont="1" applyBorder="1" applyAlignment="1">
      <alignment horizontal="center" vertical="center"/>
    </xf>
    <xf numFmtId="176" fontId="2" fillId="0" borderId="143" xfId="1" applyNumberFormat="1" applyFont="1" applyBorder="1" applyAlignment="1">
      <alignment horizontal="center" vertical="center"/>
    </xf>
    <xf numFmtId="0" fontId="2" fillId="0" borderId="144" xfId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1" xfId="21" applyFont="1" applyBorder="1" applyAlignment="1">
      <alignment horizontal="center" vertical="center" shrinkToFit="1"/>
    </xf>
    <xf numFmtId="0" fontId="2" fillId="0" borderId="147" xfId="1" applyFont="1" applyBorder="1" applyAlignment="1">
      <alignment horizontal="center" vertical="center"/>
    </xf>
    <xf numFmtId="176" fontId="2" fillId="0" borderId="148" xfId="1" applyNumberFormat="1" applyFont="1" applyBorder="1" applyAlignment="1">
      <alignment horizontal="center" vertical="center"/>
    </xf>
    <xf numFmtId="0" fontId="2" fillId="0" borderId="121" xfId="1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shrinkToFit="1"/>
    </xf>
    <xf numFmtId="0" fontId="42" fillId="0" borderId="24" xfId="0" applyFont="1" applyBorder="1" applyAlignment="1">
      <alignment horizontal="center" vertical="center" wrapText="1"/>
    </xf>
    <xf numFmtId="0" fontId="42" fillId="0" borderId="58" xfId="0" applyFont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/>
    </xf>
    <xf numFmtId="0" fontId="42" fillId="0" borderId="113" xfId="0" applyFont="1" applyBorder="1" applyAlignment="1">
      <alignment horizontal="center" vertical="center" wrapText="1"/>
    </xf>
    <xf numFmtId="0" fontId="42" fillId="0" borderId="117" xfId="0" applyFont="1" applyBorder="1" applyAlignment="1">
      <alignment horizontal="center" vertical="center" wrapText="1"/>
    </xf>
    <xf numFmtId="49" fontId="42" fillId="0" borderId="15" xfId="0" applyNumberFormat="1" applyFont="1" applyBorder="1" applyAlignment="1">
      <alignment horizontal="center" vertical="center"/>
    </xf>
    <xf numFmtId="49" fontId="42" fillId="0" borderId="28" xfId="0" applyNumberFormat="1" applyFont="1" applyBorder="1" applyAlignment="1">
      <alignment horizontal="center" vertical="center"/>
    </xf>
    <xf numFmtId="49" fontId="42" fillId="0" borderId="10" xfId="0" applyNumberFormat="1" applyFont="1" applyBorder="1" applyAlignment="1">
      <alignment horizontal="center" vertical="center"/>
    </xf>
    <xf numFmtId="49" fontId="42" fillId="0" borderId="59" xfId="0" applyNumberFormat="1" applyFont="1" applyBorder="1" applyAlignment="1">
      <alignment horizontal="center" vertical="center"/>
    </xf>
    <xf numFmtId="0" fontId="42" fillId="0" borderId="34" xfId="20" applyFont="1" applyBorder="1" applyAlignment="1">
      <alignment horizontal="center" vertical="center" shrinkToFit="1"/>
    </xf>
    <xf numFmtId="0" fontId="42" fillId="0" borderId="34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 wrapText="1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top" shrinkToFit="1"/>
    </xf>
    <xf numFmtId="0" fontId="2" fillId="0" borderId="1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7" xfId="21" applyFont="1" applyBorder="1" applyAlignment="1">
      <alignment horizontal="center" vertical="center"/>
    </xf>
    <xf numFmtId="0" fontId="47" fillId="0" borderId="64" xfId="56" applyFont="1" applyBorder="1" applyAlignment="1">
      <alignment horizontal="center" vertical="center"/>
    </xf>
    <xf numFmtId="0" fontId="47" fillId="0" borderId="97" xfId="56" applyFont="1" applyBorder="1" applyAlignment="1">
      <alignment horizontal="center" vertical="center"/>
    </xf>
    <xf numFmtId="0" fontId="47" fillId="0" borderId="69" xfId="56" applyFont="1" applyBorder="1" applyAlignment="1">
      <alignment horizontal="center" vertical="center"/>
    </xf>
    <xf numFmtId="0" fontId="47" fillId="0" borderId="70" xfId="56" applyFont="1" applyBorder="1" applyAlignment="1">
      <alignment horizontal="center" vertical="center" shrinkToFit="1"/>
    </xf>
    <xf numFmtId="0" fontId="47" fillId="0" borderId="71" xfId="56" applyFont="1" applyBorder="1" applyAlignment="1">
      <alignment horizontal="center" vertical="center"/>
    </xf>
    <xf numFmtId="0" fontId="47" fillId="0" borderId="71" xfId="56" applyFont="1" applyBorder="1" applyAlignment="1">
      <alignment horizontal="center" vertical="center" shrinkToFit="1"/>
    </xf>
    <xf numFmtId="0" fontId="47" fillId="0" borderId="68" xfId="56" applyFont="1" applyBorder="1" applyAlignment="1">
      <alignment horizontal="center" vertical="center" shrinkToFit="1"/>
    </xf>
    <xf numFmtId="176" fontId="2" fillId="0" borderId="25" xfId="0" applyNumberFormat="1" applyFont="1" applyBorder="1" applyAlignment="1">
      <alignment horizontal="center" vertical="center"/>
    </xf>
    <xf numFmtId="0" fontId="40" fillId="0" borderId="152" xfId="56" applyFont="1" applyBorder="1" applyAlignment="1">
      <alignment horizontal="center" vertical="center" shrinkToFit="1"/>
    </xf>
    <xf numFmtId="176" fontId="2" fillId="0" borderId="115" xfId="21" applyNumberFormat="1" applyFont="1" applyBorder="1" applyAlignment="1">
      <alignment horizontal="center" vertical="center"/>
    </xf>
    <xf numFmtId="0" fontId="2" fillId="0" borderId="156" xfId="1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6" fillId="0" borderId="22" xfId="2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top" shrinkToFit="1"/>
    </xf>
    <xf numFmtId="0" fontId="40" fillId="0" borderId="159" xfId="56" applyFont="1" applyBorder="1" applyAlignment="1">
      <alignment horizontal="center" vertical="center" shrinkToFit="1"/>
    </xf>
    <xf numFmtId="0" fontId="40" fillId="0" borderId="71" xfId="56" applyFont="1" applyBorder="1" applyAlignment="1">
      <alignment horizontal="center" shrinkToFit="1"/>
    </xf>
    <xf numFmtId="0" fontId="6" fillId="0" borderId="112" xfId="0" applyFont="1" applyBorder="1" applyAlignment="1">
      <alignment horizontal="center" vertical="top" shrinkToFit="1"/>
    </xf>
    <xf numFmtId="0" fontId="6" fillId="0" borderId="21" xfId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49" fontId="42" fillId="0" borderId="20" xfId="0" applyNumberFormat="1" applyFont="1" applyBorder="1" applyAlignment="1">
      <alignment horizontal="center" vertical="center"/>
    </xf>
    <xf numFmtId="0" fontId="42" fillId="0" borderId="35" xfId="20" applyFont="1" applyBorder="1" applyAlignment="1">
      <alignment horizontal="center" vertical="center" shrinkToFit="1"/>
    </xf>
    <xf numFmtId="0" fontId="42" fillId="0" borderId="105" xfId="0" applyFont="1" applyBorder="1" applyAlignment="1">
      <alignment horizontal="center" vertical="center" shrinkToFit="1"/>
    </xf>
    <xf numFmtId="0" fontId="42" fillId="0" borderId="1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/>
    </xf>
    <xf numFmtId="0" fontId="42" fillId="0" borderId="115" xfId="0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/>
    </xf>
    <xf numFmtId="0" fontId="2" fillId="0" borderId="0" xfId="1" applyFont="1" applyAlignment="1">
      <alignment horizontal="left"/>
    </xf>
    <xf numFmtId="176" fontId="2" fillId="0" borderId="0" xfId="1" applyNumberFormat="1" applyFont="1" applyAlignment="1">
      <alignment horizontal="center" vertical="center"/>
    </xf>
    <xf numFmtId="0" fontId="2" fillId="35" borderId="34" xfId="0" applyFont="1" applyFill="1" applyBorder="1" applyAlignment="1">
      <alignment horizontal="center" vertical="center"/>
    </xf>
    <xf numFmtId="0" fontId="2" fillId="0" borderId="24" xfId="22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176" fontId="2" fillId="0" borderId="12" xfId="1" applyNumberFormat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176" fontId="50" fillId="0" borderId="16" xfId="0" applyNumberFormat="1" applyFont="1" applyBorder="1" applyAlignment="1">
      <alignment horizontal="center" vertical="center"/>
    </xf>
    <xf numFmtId="0" fontId="50" fillId="0" borderId="21" xfId="1" applyFont="1" applyBorder="1" applyAlignment="1">
      <alignment horizontal="center" vertical="center"/>
    </xf>
    <xf numFmtId="176" fontId="50" fillId="0" borderId="16" xfId="1" applyNumberFormat="1" applyFont="1" applyBorder="1" applyAlignment="1">
      <alignment horizontal="center" vertical="center"/>
    </xf>
    <xf numFmtId="0" fontId="50" fillId="0" borderId="22" xfId="1" applyFont="1" applyBorder="1" applyAlignment="1">
      <alignment horizontal="center" vertical="center"/>
    </xf>
    <xf numFmtId="176" fontId="2" fillId="0" borderId="25" xfId="1" applyNumberFormat="1" applyFont="1" applyBorder="1" applyAlignment="1">
      <alignment vertical="center"/>
    </xf>
    <xf numFmtId="0" fontId="40" fillId="0" borderId="157" xfId="56" applyFont="1" applyBorder="1" applyAlignment="1">
      <alignment horizontal="center" vertical="center"/>
    </xf>
    <xf numFmtId="0" fontId="40" fillId="0" borderId="16" xfId="56" applyFont="1" applyBorder="1" applyAlignment="1">
      <alignment horizontal="center" vertical="center"/>
    </xf>
    <xf numFmtId="0" fontId="40" fillId="0" borderId="166" xfId="56" applyFont="1" applyBorder="1" applyAlignment="1">
      <alignment horizontal="center" vertical="center" shrinkToFit="1"/>
    </xf>
    <xf numFmtId="176" fontId="50" fillId="0" borderId="25" xfId="1" applyNumberFormat="1" applyFont="1" applyBorder="1" applyAlignment="1">
      <alignment horizontal="center" vertical="center"/>
    </xf>
    <xf numFmtId="0" fontId="50" fillId="0" borderId="21" xfId="1" applyFont="1" applyBorder="1" applyAlignment="1">
      <alignment horizontal="center" vertical="center" shrinkToFit="1"/>
    </xf>
    <xf numFmtId="0" fontId="50" fillId="0" borderId="16" xfId="21" applyFont="1" applyBorder="1" applyAlignment="1">
      <alignment horizontal="center" vertical="center"/>
    </xf>
    <xf numFmtId="176" fontId="50" fillId="0" borderId="21" xfId="0" applyNumberFormat="1" applyFont="1" applyBorder="1" applyAlignment="1">
      <alignment horizontal="center" vertical="center"/>
    </xf>
    <xf numFmtId="0" fontId="50" fillId="0" borderId="22" xfId="1" applyFont="1" applyBorder="1" applyAlignment="1">
      <alignment horizontal="center" vertical="center" shrinkToFit="1"/>
    </xf>
    <xf numFmtId="0" fontId="50" fillId="0" borderId="21" xfId="0" applyFont="1" applyBorder="1" applyAlignment="1">
      <alignment horizontal="center" vertical="center" shrinkToFit="1"/>
    </xf>
    <xf numFmtId="0" fontId="50" fillId="0" borderId="16" xfId="1" applyFont="1" applyBorder="1" applyAlignment="1">
      <alignment horizontal="center" vertical="center"/>
    </xf>
    <xf numFmtId="0" fontId="50" fillId="0" borderId="24" xfId="1" applyFont="1" applyBorder="1" applyAlignment="1">
      <alignment horizontal="center" vertical="center" shrinkToFit="1"/>
    </xf>
    <xf numFmtId="0" fontId="50" fillId="0" borderId="32" xfId="1" applyFont="1" applyBorder="1" applyAlignment="1">
      <alignment horizontal="center" vertical="center"/>
    </xf>
    <xf numFmtId="0" fontId="50" fillId="0" borderId="24" xfId="1" applyFont="1" applyBorder="1" applyAlignment="1">
      <alignment horizontal="center" vertical="center"/>
    </xf>
    <xf numFmtId="0" fontId="50" fillId="0" borderId="27" xfId="1" applyFont="1" applyBorder="1" applyAlignment="1">
      <alignment horizontal="center" vertical="center"/>
    </xf>
    <xf numFmtId="0" fontId="50" fillId="0" borderId="22" xfId="0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 shrinkToFit="1"/>
    </xf>
    <xf numFmtId="176" fontId="6" fillId="0" borderId="25" xfId="1" applyNumberFormat="1" applyFont="1" applyBorder="1" applyAlignment="1">
      <alignment horizontal="center" vertical="center"/>
    </xf>
    <xf numFmtId="0" fontId="6" fillId="0" borderId="21" xfId="21" applyFont="1" applyBorder="1" applyAlignment="1">
      <alignment horizontal="center" vertical="center" shrinkToFit="1"/>
    </xf>
    <xf numFmtId="0" fontId="6" fillId="0" borderId="24" xfId="1" applyFont="1" applyBorder="1" applyAlignment="1">
      <alignment horizontal="center" vertical="center"/>
    </xf>
    <xf numFmtId="0" fontId="6" fillId="0" borderId="27" xfId="2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shrinkToFit="1"/>
    </xf>
    <xf numFmtId="0" fontId="2" fillId="0" borderId="30" xfId="21" applyFont="1" applyBorder="1" applyAlignment="1">
      <alignment horizontal="center" vertical="center" shrinkToFit="1"/>
    </xf>
    <xf numFmtId="176" fontId="6" fillId="0" borderId="25" xfId="21" applyNumberFormat="1" applyFont="1" applyBorder="1" applyAlignment="1">
      <alignment horizontal="center" vertical="center"/>
    </xf>
    <xf numFmtId="0" fontId="49" fillId="0" borderId="74" xfId="56" applyFont="1" applyBorder="1" applyAlignment="1">
      <alignment horizontal="center" vertical="center" shrinkToFit="1"/>
    </xf>
    <xf numFmtId="0" fontId="40" fillId="0" borderId="120" xfId="56" applyFont="1" applyBorder="1" applyAlignment="1">
      <alignment horizontal="center" vertical="center"/>
    </xf>
    <xf numFmtId="176" fontId="49" fillId="0" borderId="84" xfId="56" applyNumberFormat="1" applyFont="1" applyBorder="1" applyAlignment="1">
      <alignment horizontal="center" vertical="center"/>
    </xf>
    <xf numFmtId="0" fontId="49" fillId="0" borderId="76" xfId="56" applyFont="1" applyBorder="1" applyAlignment="1">
      <alignment horizontal="center" vertical="center" shrinkToFit="1"/>
    </xf>
    <xf numFmtId="0" fontId="2" fillId="0" borderId="169" xfId="1" applyFont="1" applyBorder="1" applyAlignment="1">
      <alignment horizontal="center" vertical="center"/>
    </xf>
    <xf numFmtId="0" fontId="2" fillId="0" borderId="170" xfId="1" applyFont="1" applyBorder="1" applyAlignment="1">
      <alignment horizontal="center" vertical="center"/>
    </xf>
    <xf numFmtId="0" fontId="6" fillId="0" borderId="171" xfId="1" applyFont="1" applyBorder="1" applyAlignment="1">
      <alignment horizontal="center" vertical="center"/>
    </xf>
    <xf numFmtId="176" fontId="6" fillId="0" borderId="157" xfId="1" applyNumberFormat="1" applyFont="1" applyBorder="1" applyAlignment="1">
      <alignment horizontal="center" vertical="center"/>
    </xf>
    <xf numFmtId="0" fontId="6" fillId="0" borderId="172" xfId="1" applyFont="1" applyBorder="1" applyAlignment="1">
      <alignment horizontal="center" vertical="center"/>
    </xf>
    <xf numFmtId="0" fontId="6" fillId="0" borderId="39" xfId="21" applyFont="1" applyBorder="1" applyAlignment="1">
      <alignment horizontal="center" vertical="center"/>
    </xf>
    <xf numFmtId="0" fontId="40" fillId="0" borderId="168" xfId="56" applyFont="1" applyBorder="1" applyAlignment="1">
      <alignment horizontal="center" shrinkToFit="1"/>
    </xf>
    <xf numFmtId="0" fontId="40" fillId="0" borderId="159" xfId="56" applyFont="1" applyBorder="1" applyAlignment="1">
      <alignment horizontal="center" shrinkToFit="1"/>
    </xf>
    <xf numFmtId="0" fontId="6" fillId="0" borderId="22" xfId="0" applyFont="1" applyBorder="1" applyAlignment="1">
      <alignment horizontal="center" vertical="center"/>
    </xf>
    <xf numFmtId="176" fontId="2" fillId="0" borderId="32" xfId="1" applyNumberFormat="1" applyFont="1" applyBorder="1" applyAlignment="1">
      <alignment horizontal="center" vertical="center"/>
    </xf>
    <xf numFmtId="0" fontId="2" fillId="0" borderId="56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176" fontId="6" fillId="0" borderId="21" xfId="21" applyNumberFormat="1" applyFont="1" applyBorder="1" applyAlignment="1">
      <alignment horizontal="center" vertical="center"/>
    </xf>
    <xf numFmtId="0" fontId="6" fillId="0" borderId="16" xfId="21" applyFont="1" applyBorder="1" applyAlignment="1">
      <alignment horizontal="center" vertical="center"/>
    </xf>
    <xf numFmtId="0" fontId="50" fillId="0" borderId="37" xfId="1" applyFont="1" applyBorder="1" applyAlignment="1">
      <alignment horizontal="center" vertical="center" shrinkToFit="1"/>
    </xf>
    <xf numFmtId="0" fontId="2" fillId="0" borderId="154" xfId="1" applyFont="1" applyBorder="1" applyAlignment="1">
      <alignment horizontal="center" vertical="center"/>
    </xf>
    <xf numFmtId="0" fontId="2" fillId="0" borderId="155" xfId="1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 shrinkToFit="1"/>
    </xf>
    <xf numFmtId="0" fontId="2" fillId="0" borderId="154" xfId="0" applyFont="1" applyBorder="1" applyAlignment="1">
      <alignment horizontal="center" vertical="center"/>
    </xf>
    <xf numFmtId="0" fontId="2" fillId="0" borderId="37" xfId="21" applyFont="1" applyBorder="1" applyAlignment="1">
      <alignment horizontal="center" vertical="center" shrinkToFit="1"/>
    </xf>
    <xf numFmtId="176" fontId="2" fillId="0" borderId="38" xfId="0" applyNumberFormat="1" applyFont="1" applyBorder="1" applyAlignment="1">
      <alignment horizontal="center" vertical="center"/>
    </xf>
    <xf numFmtId="0" fontId="2" fillId="0" borderId="39" xfId="21" applyFont="1" applyBorder="1" applyAlignment="1">
      <alignment horizontal="center" vertical="center" shrinkToFit="1"/>
    </xf>
    <xf numFmtId="0" fontId="49" fillId="0" borderId="71" xfId="56" applyFont="1" applyBorder="1" applyAlignment="1">
      <alignment horizontal="left" vertical="center"/>
    </xf>
    <xf numFmtId="0" fontId="47" fillId="0" borderId="66" xfId="56" applyFont="1" applyBorder="1" applyAlignment="1">
      <alignment horizontal="center" vertical="center" shrinkToFit="1"/>
    </xf>
    <xf numFmtId="0" fontId="47" fillId="0" borderId="82" xfId="56" applyFont="1" applyBorder="1" applyAlignment="1">
      <alignment horizontal="center" vertical="center" shrinkToFit="1"/>
    </xf>
    <xf numFmtId="0" fontId="47" fillId="0" borderId="67" xfId="56" applyFont="1" applyBorder="1" applyAlignment="1">
      <alignment horizontal="center" vertical="center" shrinkToFit="1"/>
    </xf>
    <xf numFmtId="0" fontId="47" fillId="0" borderId="130" xfId="56" applyFont="1" applyBorder="1" applyAlignment="1">
      <alignment horizontal="center" vertical="center" shrinkToFit="1"/>
    </xf>
    <xf numFmtId="0" fontId="47" fillId="0" borderId="112" xfId="56" applyFont="1" applyBorder="1" applyAlignment="1">
      <alignment horizontal="center" vertical="center" shrinkToFit="1"/>
    </xf>
    <xf numFmtId="0" fontId="2" fillId="0" borderId="160" xfId="0" applyFont="1" applyBorder="1" applyAlignment="1">
      <alignment horizontal="center" vertical="top" shrinkToFit="1"/>
    </xf>
    <xf numFmtId="176" fontId="2" fillId="0" borderId="161" xfId="1" applyNumberFormat="1" applyFont="1" applyBorder="1" applyAlignment="1">
      <alignment horizontal="center" vertical="center" shrinkToFit="1"/>
    </xf>
    <xf numFmtId="0" fontId="2" fillId="0" borderId="162" xfId="0" applyFont="1" applyBorder="1" applyAlignment="1">
      <alignment horizontal="center" vertical="top" shrinkToFit="1"/>
    </xf>
    <xf numFmtId="0" fontId="2" fillId="0" borderId="70" xfId="0" applyFont="1" applyBorder="1" applyAlignment="1">
      <alignment horizontal="center" vertical="top" shrinkToFit="1"/>
    </xf>
    <xf numFmtId="176" fontId="2" fillId="0" borderId="157" xfId="1" applyNumberFormat="1" applyFont="1" applyBorder="1" applyAlignment="1">
      <alignment horizontal="center" vertical="center" shrinkToFit="1"/>
    </xf>
    <xf numFmtId="176" fontId="40" fillId="0" borderId="86" xfId="56" applyNumberFormat="1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top" shrinkToFit="1"/>
    </xf>
    <xf numFmtId="176" fontId="2" fillId="0" borderId="36" xfId="1" applyNumberFormat="1" applyFont="1" applyBorder="1" applyAlignment="1">
      <alignment horizontal="center" vertical="center" shrinkToFit="1"/>
    </xf>
    <xf numFmtId="0" fontId="2" fillId="0" borderId="150" xfId="0" applyFont="1" applyBorder="1" applyAlignment="1">
      <alignment horizontal="center" vertical="top" shrinkToFit="1"/>
    </xf>
    <xf numFmtId="0" fontId="6" fillId="0" borderId="21" xfId="1" applyFont="1" applyBorder="1" applyAlignment="1">
      <alignment horizontal="center" vertical="center" shrinkToFit="1"/>
    </xf>
    <xf numFmtId="176" fontId="2" fillId="0" borderId="167" xfId="1" applyNumberFormat="1" applyFont="1" applyBorder="1" applyAlignment="1">
      <alignment horizontal="center" vertical="center"/>
    </xf>
    <xf numFmtId="176" fontId="40" fillId="0" borderId="66" xfId="56" applyNumberFormat="1" applyFont="1" applyBorder="1" applyAlignment="1">
      <alignment horizontal="center" vertical="center"/>
    </xf>
    <xf numFmtId="0" fontId="40" fillId="0" borderId="80" xfId="56" applyFont="1" applyBorder="1" applyAlignment="1">
      <alignment horizontal="center" vertical="center"/>
    </xf>
    <xf numFmtId="176" fontId="40" fillId="0" borderId="84" xfId="56" applyNumberFormat="1" applyFont="1" applyBorder="1" applyAlignment="1">
      <alignment horizontal="center" vertical="center"/>
    </xf>
    <xf numFmtId="0" fontId="40" fillId="0" borderId="84" xfId="56" applyFont="1" applyBorder="1" applyAlignment="1">
      <alignment horizontal="center" vertical="center" shrinkToFit="1"/>
    </xf>
    <xf numFmtId="0" fontId="40" fillId="0" borderId="112" xfId="56" applyFont="1" applyBorder="1" applyAlignment="1">
      <alignment horizontal="center" vertical="center"/>
    </xf>
    <xf numFmtId="0" fontId="40" fillId="0" borderId="83" xfId="56" applyFont="1" applyBorder="1" applyAlignment="1">
      <alignment horizontal="center" vertical="center" shrinkToFit="1"/>
    </xf>
    <xf numFmtId="0" fontId="40" fillId="0" borderId="78" xfId="56" applyFont="1" applyBorder="1" applyAlignment="1">
      <alignment horizontal="center" vertical="center"/>
    </xf>
    <xf numFmtId="0" fontId="2" fillId="0" borderId="165" xfId="1" applyFont="1" applyBorder="1" applyAlignment="1">
      <alignment horizontal="center" vertical="center" shrinkToFit="1"/>
    </xf>
    <xf numFmtId="176" fontId="2" fillId="0" borderId="157" xfId="1" applyNumberFormat="1" applyFont="1" applyBorder="1" applyAlignment="1">
      <alignment horizontal="center" vertical="center"/>
    </xf>
    <xf numFmtId="0" fontId="2" fillId="0" borderId="164" xfId="1" applyFont="1" applyBorder="1" applyAlignment="1">
      <alignment horizontal="center" vertical="center"/>
    </xf>
    <xf numFmtId="0" fontId="40" fillId="0" borderId="72" xfId="56" applyFont="1" applyBorder="1" applyAlignment="1">
      <alignment horizontal="center" vertical="center"/>
    </xf>
    <xf numFmtId="0" fontId="40" fillId="0" borderId="76" xfId="56" applyFont="1" applyBorder="1" applyAlignment="1">
      <alignment horizontal="center" vertical="center"/>
    </xf>
    <xf numFmtId="0" fontId="49" fillId="0" borderId="87" xfId="56" applyFont="1" applyBorder="1" applyAlignment="1">
      <alignment horizontal="center" vertical="center" shrinkToFit="1"/>
    </xf>
    <xf numFmtId="0" fontId="49" fillId="0" borderId="71" xfId="56" applyFont="1" applyBorder="1" applyAlignment="1">
      <alignment horizontal="center" vertical="center" shrinkToFit="1"/>
    </xf>
    <xf numFmtId="0" fontId="49" fillId="0" borderId="72" xfId="56" applyFont="1" applyBorder="1" applyAlignment="1">
      <alignment horizontal="center" vertical="center" shrinkToFit="1"/>
    </xf>
    <xf numFmtId="0" fontId="6" fillId="0" borderId="24" xfId="2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/>
    </xf>
    <xf numFmtId="176" fontId="6" fillId="0" borderId="38" xfId="21" applyNumberFormat="1" applyFont="1" applyBorder="1" applyAlignment="1">
      <alignment horizontal="center" vertical="center"/>
    </xf>
    <xf numFmtId="0" fontId="40" fillId="0" borderId="74" xfId="56" applyFont="1" applyBorder="1" applyAlignment="1">
      <alignment horizontal="center" vertical="center"/>
    </xf>
    <xf numFmtId="0" fontId="2" fillId="0" borderId="21" xfId="21" applyFont="1" applyBorder="1" applyAlignment="1">
      <alignment horizontal="left" vertical="center"/>
    </xf>
    <xf numFmtId="0" fontId="42" fillId="37" borderId="24" xfId="20" applyFont="1" applyFill="1" applyBorder="1" applyAlignment="1">
      <alignment horizontal="center" vertical="center"/>
    </xf>
    <xf numFmtId="0" fontId="42" fillId="37" borderId="24" xfId="0" applyFont="1" applyFill="1" applyBorder="1" applyAlignment="1">
      <alignment horizontal="center" vertical="center" wrapText="1"/>
    </xf>
    <xf numFmtId="0" fontId="42" fillId="37" borderId="21" xfId="0" applyFont="1" applyFill="1" applyBorder="1" applyAlignment="1">
      <alignment horizontal="center" vertical="center"/>
    </xf>
    <xf numFmtId="0" fontId="44" fillId="37" borderId="21" xfId="0" applyFont="1" applyFill="1" applyBorder="1" applyAlignment="1">
      <alignment horizontal="center" vertical="center" shrinkToFit="1"/>
    </xf>
    <xf numFmtId="0" fontId="42" fillId="37" borderId="16" xfId="0" applyFont="1" applyFill="1" applyBorder="1" applyAlignment="1">
      <alignment horizontal="center" vertical="center"/>
    </xf>
    <xf numFmtId="0" fontId="42" fillId="37" borderId="22" xfId="0" applyFont="1" applyFill="1" applyBorder="1" applyAlignment="1">
      <alignment horizontal="center" vertical="center"/>
    </xf>
    <xf numFmtId="0" fontId="42" fillId="0" borderId="17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32" fillId="0" borderId="33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43" fillId="0" borderId="114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 wrapText="1"/>
    </xf>
    <xf numFmtId="0" fontId="0" fillId="0" borderId="163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32" fillId="0" borderId="33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0" fillId="0" borderId="118" xfId="0" applyBorder="1" applyAlignment="1">
      <alignment vertical="center" wrapText="1"/>
    </xf>
    <xf numFmtId="0" fontId="0" fillId="0" borderId="119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108" xfId="0" applyBorder="1" applyAlignment="1">
      <alignment vertical="center" wrapText="1"/>
    </xf>
    <xf numFmtId="0" fontId="8" fillId="0" borderId="23" xfId="21" applyFont="1" applyBorder="1" applyAlignment="1">
      <alignment horizontal="center" vertical="center" wrapText="1"/>
    </xf>
    <xf numFmtId="0" fontId="8" fillId="0" borderId="28" xfId="21" applyFont="1" applyBorder="1" applyAlignment="1">
      <alignment horizontal="center" vertical="center" wrapText="1"/>
    </xf>
    <xf numFmtId="0" fontId="7" fillId="0" borderId="19" xfId="21" applyFont="1" applyBorder="1" applyAlignment="1">
      <alignment horizontal="center" vertical="center"/>
    </xf>
    <xf numFmtId="0" fontId="7" fillId="0" borderId="17" xfId="21" applyFont="1" applyBorder="1" applyAlignment="1">
      <alignment horizontal="center" vertical="center"/>
    </xf>
    <xf numFmtId="0" fontId="7" fillId="0" borderId="18" xfId="2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54" xfId="1" applyFont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2" fillId="35" borderId="10" xfId="21" applyFont="1" applyFill="1" applyBorder="1" applyAlignment="1">
      <alignment horizontal="center" vertical="center"/>
    </xf>
    <xf numFmtId="0" fontId="2" fillId="35" borderId="11" xfId="21" applyFont="1" applyFill="1" applyBorder="1" applyAlignment="1">
      <alignment horizontal="center" vertical="center"/>
    </xf>
    <xf numFmtId="0" fontId="2" fillId="35" borderId="12" xfId="21" applyFont="1" applyFill="1" applyBorder="1" applyAlignment="1">
      <alignment horizontal="center" vertical="center"/>
    </xf>
    <xf numFmtId="0" fontId="2" fillId="35" borderId="13" xfId="21" applyFont="1" applyFill="1" applyBorder="1"/>
    <xf numFmtId="0" fontId="2" fillId="0" borderId="10" xfId="21" applyFont="1" applyBorder="1" applyAlignment="1">
      <alignment horizontal="center" vertical="center"/>
    </xf>
    <xf numFmtId="0" fontId="2" fillId="0" borderId="11" xfId="21" applyFont="1" applyBorder="1" applyAlignment="1">
      <alignment horizontal="center" vertical="center"/>
    </xf>
    <xf numFmtId="0" fontId="2" fillId="0" borderId="12" xfId="21" applyFont="1" applyBorder="1" applyAlignment="1">
      <alignment horizontal="center" vertical="center"/>
    </xf>
    <xf numFmtId="0" fontId="2" fillId="0" borderId="13" xfId="21" applyFont="1" applyBorder="1"/>
    <xf numFmtId="0" fontId="8" fillId="0" borderId="24" xfId="21" applyFont="1" applyBorder="1" applyAlignment="1">
      <alignment horizontal="center" vertical="center" wrapText="1"/>
    </xf>
    <xf numFmtId="0" fontId="8" fillId="0" borderId="29" xfId="21" applyFont="1" applyBorder="1" applyAlignment="1">
      <alignment horizontal="center" vertical="center" wrapText="1"/>
    </xf>
    <xf numFmtId="0" fontId="8" fillId="0" borderId="30" xfId="21" applyFont="1" applyBorder="1" applyAlignment="1">
      <alignment horizontal="center" vertical="center" wrapText="1"/>
    </xf>
    <xf numFmtId="0" fontId="8" fillId="0" borderId="33" xfId="21" applyFont="1" applyBorder="1" applyAlignment="1">
      <alignment horizontal="center" vertical="center" wrapText="1"/>
    </xf>
    <xf numFmtId="0" fontId="8" fillId="0" borderId="15" xfId="21" applyFont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5" fillId="0" borderId="19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10" xfId="1" applyFont="1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5" fillId="0" borderId="19" xfId="21" applyFont="1" applyBorder="1" applyAlignment="1">
      <alignment horizontal="center" vertical="center"/>
    </xf>
    <xf numFmtId="0" fontId="8" fillId="0" borderId="23" xfId="21" applyFont="1" applyBorder="1" applyAlignment="1">
      <alignment horizontal="center" vertical="center" textRotation="255" shrinkToFit="1"/>
    </xf>
    <xf numFmtId="0" fontId="8" fillId="0" borderId="28" xfId="21" applyFont="1" applyBorder="1" applyAlignment="1">
      <alignment horizontal="center" vertical="center" textRotation="255" shrinkToFit="1"/>
    </xf>
    <xf numFmtId="0" fontId="8" fillId="0" borderId="20" xfId="21" applyFont="1" applyBorder="1" applyAlignment="1">
      <alignment horizontal="center" vertical="center" textRotation="255" shrinkToFit="1"/>
    </xf>
    <xf numFmtId="0" fontId="8" fillId="0" borderId="21" xfId="21" applyFont="1" applyBorder="1" applyAlignment="1">
      <alignment horizontal="center" vertical="center" textRotation="255" shrinkToFit="1"/>
    </xf>
    <xf numFmtId="0" fontId="5" fillId="0" borderId="40" xfId="21" applyFont="1" applyBorder="1" applyAlignment="1">
      <alignment horizontal="center" vertical="center" textRotation="255"/>
    </xf>
    <xf numFmtId="0" fontId="5" fillId="0" borderId="33" xfId="21" applyFont="1" applyBorder="1" applyAlignment="1">
      <alignment horizontal="center" vertical="center" textRotation="255"/>
    </xf>
    <xf numFmtId="0" fontId="41" fillId="0" borderId="73" xfId="56" applyFont="1" applyBorder="1" applyAlignment="1">
      <alignment horizontal="center" vertical="center" textRotation="255" shrinkToFit="1"/>
    </xf>
    <xf numFmtId="0" fontId="35" fillId="0" borderId="79" xfId="56" applyFont="1" applyBorder="1" applyAlignment="1">
      <alignment vertical="center"/>
    </xf>
    <xf numFmtId="0" fontId="8" fillId="0" borderId="23" xfId="1" applyFont="1" applyBorder="1" applyAlignment="1">
      <alignment horizontal="center" vertical="center" textRotation="255" shrinkToFit="1"/>
    </xf>
    <xf numFmtId="0" fontId="8" fillId="0" borderId="28" xfId="1" applyFont="1" applyBorder="1" applyAlignment="1">
      <alignment horizontal="center" vertical="center" textRotation="255" shrinkToFit="1"/>
    </xf>
    <xf numFmtId="0" fontId="5" fillId="0" borderId="19" xfId="21" applyFont="1" applyBorder="1" applyAlignment="1">
      <alignment horizontal="center" vertical="center" textRotation="255"/>
    </xf>
    <xf numFmtId="177" fontId="5" fillId="33" borderId="38" xfId="21" applyNumberFormat="1" applyFont="1" applyFill="1" applyBorder="1" applyAlignment="1">
      <alignment horizontal="center"/>
    </xf>
    <xf numFmtId="177" fontId="5" fillId="33" borderId="44" xfId="21" applyNumberFormat="1" applyFont="1" applyFill="1" applyBorder="1" applyAlignment="1">
      <alignment horizontal="center"/>
    </xf>
    <xf numFmtId="0" fontId="5" fillId="0" borderId="12" xfId="21" applyFont="1" applyBorder="1" applyAlignment="1">
      <alignment horizontal="center"/>
    </xf>
    <xf numFmtId="0" fontId="5" fillId="0" borderId="14" xfId="21" applyFont="1" applyBorder="1" applyAlignment="1">
      <alignment horizontal="center"/>
    </xf>
    <xf numFmtId="177" fontId="5" fillId="0" borderId="12" xfId="21" applyNumberFormat="1" applyFont="1" applyBorder="1" applyAlignment="1">
      <alignment horizontal="center"/>
    </xf>
    <xf numFmtId="177" fontId="5" fillId="0" borderId="47" xfId="21" applyNumberFormat="1" applyFont="1" applyBorder="1" applyAlignment="1">
      <alignment horizontal="center"/>
    </xf>
    <xf numFmtId="177" fontId="5" fillId="0" borderId="48" xfId="21" applyNumberFormat="1" applyFont="1" applyBorder="1" applyAlignment="1">
      <alignment horizontal="center"/>
    </xf>
    <xf numFmtId="0" fontId="5" fillId="0" borderId="15" xfId="21" applyFont="1" applyBorder="1" applyAlignment="1">
      <alignment horizontal="center"/>
    </xf>
    <xf numFmtId="0" fontId="5" fillId="0" borderId="34" xfId="21" applyFont="1" applyBorder="1" applyAlignment="1">
      <alignment horizontal="center"/>
    </xf>
    <xf numFmtId="0" fontId="5" fillId="33" borderId="43" xfId="21" applyFont="1" applyFill="1" applyBorder="1" applyAlignment="1">
      <alignment horizontal="center"/>
    </xf>
    <xf numFmtId="0" fontId="5" fillId="33" borderId="45" xfId="21" applyFont="1" applyFill="1" applyBorder="1" applyAlignment="1">
      <alignment horizontal="center"/>
    </xf>
    <xf numFmtId="177" fontId="5" fillId="33" borderId="46" xfId="21" applyNumberFormat="1" applyFont="1" applyFill="1" applyBorder="1" applyAlignment="1">
      <alignment horizontal="center"/>
    </xf>
    <xf numFmtId="0" fontId="5" fillId="33" borderId="37" xfId="21" applyFont="1" applyFill="1" applyBorder="1" applyAlignment="1">
      <alignment horizontal="center"/>
    </xf>
    <xf numFmtId="177" fontId="5" fillId="0" borderId="16" xfId="21" applyNumberFormat="1" applyFont="1" applyBorder="1" applyAlignment="1">
      <alignment horizontal="center"/>
    </xf>
    <xf numFmtId="177" fontId="5" fillId="0" borderId="18" xfId="21" applyNumberFormat="1" applyFont="1" applyBorder="1" applyAlignment="1">
      <alignment horizontal="center"/>
    </xf>
    <xf numFmtId="0" fontId="5" fillId="0" borderId="21" xfId="21" applyFont="1" applyBorder="1" applyAlignment="1">
      <alignment horizontal="center"/>
    </xf>
    <xf numFmtId="177" fontId="5" fillId="0" borderId="17" xfId="21" applyNumberFormat="1" applyFont="1" applyBorder="1" applyAlignment="1">
      <alignment horizontal="center"/>
    </xf>
    <xf numFmtId="0" fontId="5" fillId="0" borderId="20" xfId="21" applyFont="1" applyBorder="1" applyAlignment="1">
      <alignment horizontal="center"/>
    </xf>
    <xf numFmtId="0" fontId="5" fillId="0" borderId="16" xfId="21" applyFont="1" applyBorder="1" applyAlignment="1">
      <alignment horizontal="center" shrinkToFit="1"/>
    </xf>
    <xf numFmtId="0" fontId="5" fillId="0" borderId="26" xfId="21" applyFont="1" applyBorder="1" applyAlignment="1">
      <alignment horizontal="center" shrinkToFit="1"/>
    </xf>
    <xf numFmtId="0" fontId="5" fillId="0" borderId="20" xfId="21" applyFont="1" applyBorder="1" applyAlignment="1">
      <alignment horizontal="center" shrinkToFit="1"/>
    </xf>
    <xf numFmtId="0" fontId="5" fillId="0" borderId="21" xfId="21" applyFont="1" applyBorder="1" applyAlignment="1">
      <alignment horizontal="center" shrinkToFit="1"/>
    </xf>
    <xf numFmtId="0" fontId="5" fillId="0" borderId="29" xfId="21" applyFont="1" applyBorder="1" applyAlignment="1">
      <alignment horizontal="center"/>
    </xf>
    <xf numFmtId="0" fontId="5" fillId="0" borderId="25" xfId="21" applyFont="1" applyBorder="1" applyAlignment="1">
      <alignment horizontal="center"/>
    </xf>
    <xf numFmtId="0" fontId="5" fillId="0" borderId="49" xfId="21" applyFont="1" applyBorder="1" applyAlignment="1">
      <alignment horizontal="center"/>
    </xf>
    <xf numFmtId="0" fontId="5" fillId="0" borderId="50" xfId="21" applyFont="1" applyBorder="1" applyAlignment="1">
      <alignment horizontal="center"/>
    </xf>
    <xf numFmtId="0" fontId="5" fillId="0" borderId="28" xfId="21" applyFont="1" applyBorder="1" applyAlignment="1">
      <alignment horizontal="center"/>
    </xf>
    <xf numFmtId="0" fontId="39" fillId="0" borderId="0" xfId="56" applyFont="1" applyAlignment="1">
      <alignment vertical="center" wrapText="1"/>
    </xf>
    <xf numFmtId="0" fontId="33" fillId="0" borderId="0" xfId="56" applyAlignment="1">
      <alignment vertical="center" wrapText="1"/>
    </xf>
    <xf numFmtId="0" fontId="0" fillId="0" borderId="0" xfId="0" applyAlignment="1">
      <alignment vertical="center" wrapText="1"/>
    </xf>
    <xf numFmtId="177" fontId="5" fillId="0" borderId="36" xfId="21" applyNumberFormat="1" applyFont="1" applyBorder="1" applyAlignment="1">
      <alignment horizontal="center"/>
    </xf>
    <xf numFmtId="177" fontId="5" fillId="0" borderId="51" xfId="21" applyNumberFormat="1" applyFont="1" applyBorder="1" applyAlignment="1">
      <alignment horizontal="center"/>
    </xf>
    <xf numFmtId="0" fontId="5" fillId="0" borderId="35" xfId="21" applyFont="1" applyBorder="1" applyAlignment="1">
      <alignment horizontal="center"/>
    </xf>
    <xf numFmtId="0" fontId="5" fillId="0" borderId="36" xfId="21" applyFont="1" applyBorder="1" applyAlignment="1">
      <alignment horizontal="center"/>
    </xf>
    <xf numFmtId="0" fontId="5" fillId="0" borderId="51" xfId="21" applyFont="1" applyBorder="1" applyAlignment="1">
      <alignment horizontal="center"/>
    </xf>
    <xf numFmtId="0" fontId="38" fillId="0" borderId="0" xfId="56" applyFont="1" applyAlignment="1">
      <alignment horizontal="center" vertical="center" wrapText="1"/>
    </xf>
    <xf numFmtId="0" fontId="33" fillId="0" borderId="0" xfId="56" applyAlignment="1">
      <alignment vertical="center"/>
    </xf>
    <xf numFmtId="177" fontId="5" fillId="0" borderId="25" xfId="21" applyNumberFormat="1" applyFont="1" applyBorder="1" applyAlignment="1">
      <alignment horizontal="center"/>
    </xf>
    <xf numFmtId="177" fontId="5" fillId="0" borderId="49" xfId="21" applyNumberFormat="1" applyFont="1" applyBorder="1" applyAlignment="1">
      <alignment horizontal="center"/>
    </xf>
    <xf numFmtId="0" fontId="5" fillId="0" borderId="42" xfId="21" applyFont="1" applyBorder="1" applyAlignment="1">
      <alignment horizontal="center"/>
    </xf>
    <xf numFmtId="0" fontId="10" fillId="0" borderId="15" xfId="21" applyFont="1" applyBorder="1" applyAlignment="1">
      <alignment horizontal="center" vertical="center" wrapText="1"/>
    </xf>
    <xf numFmtId="0" fontId="10" fillId="0" borderId="20" xfId="21" applyFont="1" applyBorder="1" applyAlignment="1">
      <alignment horizontal="center" vertical="center"/>
    </xf>
    <xf numFmtId="0" fontId="10" fillId="0" borderId="23" xfId="21" applyFont="1" applyBorder="1" applyAlignment="1">
      <alignment horizontal="center" vertical="center"/>
    </xf>
    <xf numFmtId="0" fontId="10" fillId="0" borderId="42" xfId="21" applyFont="1" applyBorder="1" applyAlignment="1">
      <alignment horizontal="center" vertical="center"/>
    </xf>
    <xf numFmtId="0" fontId="2" fillId="35" borderId="12" xfId="21" applyFont="1" applyFill="1" applyBorder="1"/>
    <xf numFmtId="0" fontId="8" fillId="0" borderId="15" xfId="21" applyFont="1" applyBorder="1" applyAlignment="1">
      <alignment horizontal="center" vertical="center" textRotation="255" shrinkToFit="1"/>
    </xf>
    <xf numFmtId="0" fontId="8" fillId="0" borderId="40" xfId="21" applyFont="1" applyBorder="1" applyAlignment="1">
      <alignment horizontal="center" vertical="center" textRotation="255" shrinkToFit="1"/>
    </xf>
    <xf numFmtId="0" fontId="8" fillId="0" borderId="33" xfId="21" applyFont="1" applyBorder="1" applyAlignment="1">
      <alignment horizontal="center" vertical="center" textRotation="255" shrinkToFit="1"/>
    </xf>
    <xf numFmtId="0" fontId="8" fillId="0" borderId="53" xfId="21" applyFont="1" applyBorder="1" applyAlignment="1">
      <alignment horizontal="center" vertical="center" textRotation="255" shrinkToFit="1"/>
    </xf>
    <xf numFmtId="0" fontId="1" fillId="0" borderId="28" xfId="21" applyBorder="1" applyAlignment="1">
      <alignment horizontal="center" vertical="center" wrapText="1"/>
    </xf>
    <xf numFmtId="0" fontId="8" fillId="0" borderId="115" xfId="21" applyFont="1" applyBorder="1" applyAlignment="1">
      <alignment horizontal="center" vertical="center" wrapText="1"/>
    </xf>
    <xf numFmtId="0" fontId="5" fillId="0" borderId="40" xfId="21" applyFont="1" applyBorder="1" applyAlignment="1">
      <alignment horizontal="center" vertical="center"/>
    </xf>
    <xf numFmtId="0" fontId="8" fillId="0" borderId="19" xfId="21" applyFont="1" applyBorder="1" applyAlignment="1">
      <alignment horizontal="center" vertical="center" textRotation="255" shrinkToFit="1"/>
    </xf>
    <xf numFmtId="0" fontId="8" fillId="0" borderId="15" xfId="1" applyFont="1" applyBorder="1" applyAlignment="1">
      <alignment horizontal="center" vertical="center" textRotation="255" shrinkToFit="1"/>
    </xf>
    <xf numFmtId="178" fontId="5" fillId="33" borderId="38" xfId="21" applyNumberFormat="1" applyFont="1" applyFill="1" applyBorder="1" applyAlignment="1">
      <alignment horizontal="center"/>
    </xf>
    <xf numFmtId="178" fontId="5" fillId="33" borderId="44" xfId="21" applyNumberFormat="1" applyFont="1" applyFill="1" applyBorder="1" applyAlignment="1">
      <alignment horizontal="center"/>
    </xf>
    <xf numFmtId="178" fontId="5" fillId="0" borderId="12" xfId="21" applyNumberFormat="1" applyFont="1" applyBorder="1" applyAlignment="1">
      <alignment horizontal="center"/>
    </xf>
    <xf numFmtId="178" fontId="5" fillId="0" borderId="48" xfId="21" applyNumberFormat="1" applyFont="1" applyBorder="1" applyAlignment="1">
      <alignment horizontal="center"/>
    </xf>
    <xf numFmtId="178" fontId="5" fillId="33" borderId="46" xfId="21" applyNumberFormat="1" applyFont="1" applyFill="1" applyBorder="1" applyAlignment="1">
      <alignment horizontal="center"/>
    </xf>
    <xf numFmtId="178" fontId="5" fillId="0" borderId="47" xfId="21" applyNumberFormat="1" applyFont="1" applyBorder="1" applyAlignment="1">
      <alignment horizontal="center"/>
    </xf>
    <xf numFmtId="178" fontId="5" fillId="0" borderId="16" xfId="21" applyNumberFormat="1" applyFont="1" applyBorder="1" applyAlignment="1">
      <alignment horizontal="center"/>
    </xf>
    <xf numFmtId="178" fontId="5" fillId="0" borderId="17" xfId="21" applyNumberFormat="1" applyFont="1" applyBorder="1" applyAlignment="1">
      <alignment horizontal="center"/>
    </xf>
    <xf numFmtId="178" fontId="5" fillId="0" borderId="18" xfId="21" applyNumberFormat="1" applyFont="1" applyBorder="1" applyAlignment="1">
      <alignment horizontal="center"/>
    </xf>
    <xf numFmtId="178" fontId="5" fillId="0" borderId="36" xfId="21" applyNumberFormat="1" applyFont="1" applyBorder="1" applyAlignment="1">
      <alignment horizontal="center"/>
    </xf>
    <xf numFmtId="178" fontId="5" fillId="0" borderId="51" xfId="21" applyNumberFormat="1" applyFont="1" applyBorder="1" applyAlignment="1">
      <alignment horizontal="center"/>
    </xf>
    <xf numFmtId="178" fontId="5" fillId="0" borderId="25" xfId="21" applyNumberFormat="1" applyFont="1" applyBorder="1" applyAlignment="1">
      <alignment horizontal="center"/>
    </xf>
    <xf numFmtId="178" fontId="5" fillId="0" borderId="49" xfId="21" applyNumberFormat="1" applyFont="1" applyBorder="1" applyAlignment="1">
      <alignment horizontal="center"/>
    </xf>
    <xf numFmtId="178" fontId="5" fillId="0" borderId="41" xfId="21" applyNumberFormat="1" applyFont="1" applyBorder="1" applyAlignment="1">
      <alignment horizontal="center"/>
    </xf>
    <xf numFmtId="178" fontId="5" fillId="0" borderId="50" xfId="21" applyNumberFormat="1" applyFont="1" applyBorder="1" applyAlignment="1">
      <alignment horizontal="center"/>
    </xf>
    <xf numFmtId="0" fontId="5" fillId="0" borderId="26" xfId="21" applyFont="1" applyBorder="1" applyAlignment="1">
      <alignment horizontal="center"/>
    </xf>
    <xf numFmtId="0" fontId="7" fillId="0" borderId="19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5" fillId="0" borderId="40" xfId="1" applyFont="1" applyBorder="1" applyAlignment="1">
      <alignment horizontal="center" vertical="center" textRotation="255"/>
    </xf>
    <xf numFmtId="0" fontId="5" fillId="0" borderId="33" xfId="1" applyFont="1" applyBorder="1" applyAlignment="1">
      <alignment horizontal="center" vertical="center" textRotation="255"/>
    </xf>
    <xf numFmtId="0" fontId="8" fillId="0" borderId="40" xfId="1" applyFont="1" applyBorder="1" applyAlignment="1">
      <alignment horizontal="center" vertical="center" textRotation="255" shrinkToFit="1"/>
    </xf>
    <xf numFmtId="0" fontId="8" fillId="0" borderId="33" xfId="1" applyFont="1" applyBorder="1" applyAlignment="1">
      <alignment horizontal="center" vertical="center" textRotation="255" shrinkToFit="1"/>
    </xf>
    <xf numFmtId="0" fontId="8" fillId="0" borderId="20" xfId="1" applyFont="1" applyBorder="1" applyAlignment="1">
      <alignment horizontal="center" vertical="center" textRotation="255" shrinkToFit="1"/>
    </xf>
    <xf numFmtId="178" fontId="5" fillId="0" borderId="16" xfId="1" applyNumberFormat="1" applyFont="1" applyBorder="1" applyAlignment="1">
      <alignment horizontal="center"/>
    </xf>
    <xf numFmtId="178" fontId="5" fillId="0" borderId="18" xfId="1" applyNumberFormat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177" fontId="5" fillId="0" borderId="16" xfId="1" applyNumberFormat="1" applyFont="1" applyBorder="1" applyAlignment="1">
      <alignment horizontal="center"/>
    </xf>
    <xf numFmtId="177" fontId="5" fillId="0" borderId="18" xfId="1" applyNumberFormat="1" applyFont="1" applyBorder="1" applyAlignment="1">
      <alignment horizontal="center"/>
    </xf>
    <xf numFmtId="178" fontId="5" fillId="0" borderId="36" xfId="1" applyNumberFormat="1" applyFont="1" applyBorder="1" applyAlignment="1">
      <alignment horizontal="center"/>
    </xf>
    <xf numFmtId="178" fontId="5" fillId="0" borderId="51" xfId="1" applyNumberFormat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177" fontId="5" fillId="0" borderId="36" xfId="1" applyNumberFormat="1" applyFont="1" applyBorder="1" applyAlignment="1">
      <alignment horizontal="center"/>
    </xf>
    <xf numFmtId="177" fontId="5" fillId="0" borderId="51" xfId="1" applyNumberFormat="1" applyFont="1" applyBorder="1" applyAlignment="1">
      <alignment horizontal="center"/>
    </xf>
    <xf numFmtId="178" fontId="5" fillId="0" borderId="25" xfId="1" applyNumberFormat="1" applyFont="1" applyBorder="1" applyAlignment="1">
      <alignment horizontal="center"/>
    </xf>
    <xf numFmtId="178" fontId="5" fillId="0" borderId="49" xfId="1" applyNumberFormat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49" xfId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5" fillId="0" borderId="51" xfId="1" applyFont="1" applyBorder="1" applyAlignment="1">
      <alignment horizontal="center"/>
    </xf>
    <xf numFmtId="178" fontId="5" fillId="0" borderId="41" xfId="1" applyNumberFormat="1" applyFont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0" borderId="15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/>
    </xf>
    <xf numFmtId="178" fontId="5" fillId="0" borderId="17" xfId="1" applyNumberFormat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177" fontId="5" fillId="0" borderId="12" xfId="1" applyNumberFormat="1" applyFont="1" applyBorder="1" applyAlignment="1">
      <alignment horizontal="center"/>
    </xf>
    <xf numFmtId="177" fontId="5" fillId="0" borderId="47" xfId="1" applyNumberFormat="1" applyFont="1" applyBorder="1" applyAlignment="1">
      <alignment horizontal="center"/>
    </xf>
    <xf numFmtId="0" fontId="5" fillId="33" borderId="105" xfId="1" applyFont="1" applyFill="1" applyBorder="1" applyAlignment="1">
      <alignment horizontal="center"/>
    </xf>
    <xf numFmtId="177" fontId="5" fillId="33" borderId="116" xfId="1" applyNumberFormat="1" applyFont="1" applyFill="1" applyBorder="1" applyAlignment="1">
      <alignment horizontal="center"/>
    </xf>
    <xf numFmtId="177" fontId="5" fillId="33" borderId="108" xfId="1" applyNumberFormat="1" applyFont="1" applyFill="1" applyBorder="1" applyAlignment="1">
      <alignment horizontal="center"/>
    </xf>
    <xf numFmtId="0" fontId="5" fillId="33" borderId="59" xfId="1" applyFont="1" applyFill="1" applyBorder="1" applyAlignment="1">
      <alignment horizontal="center"/>
    </xf>
    <xf numFmtId="178" fontId="5" fillId="0" borderId="50" xfId="1" applyNumberFormat="1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178" fontId="5" fillId="0" borderId="12" xfId="1" applyNumberFormat="1" applyFont="1" applyBorder="1" applyAlignment="1">
      <alignment horizontal="center"/>
    </xf>
    <xf numFmtId="178" fontId="5" fillId="0" borderId="47" xfId="1" applyNumberFormat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8" fillId="0" borderId="23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53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textRotation="255" wrapText="1"/>
    </xf>
    <xf numFmtId="0" fontId="32" fillId="0" borderId="28" xfId="0" applyFont="1" applyBorder="1" applyAlignment="1">
      <alignment horizontal="center" vertical="center" textRotation="255" wrapText="1"/>
    </xf>
    <xf numFmtId="0" fontId="32" fillId="0" borderId="33" xfId="0" applyFont="1" applyBorder="1" applyAlignment="1">
      <alignment horizontal="center" vertical="center" textRotation="255" wrapText="1"/>
    </xf>
    <xf numFmtId="0" fontId="8" fillId="0" borderId="19" xfId="1" applyFont="1" applyBorder="1" applyAlignment="1">
      <alignment horizontal="center" vertical="center" textRotation="255" shrinkToFit="1"/>
    </xf>
    <xf numFmtId="0" fontId="8" fillId="0" borderId="15" xfId="1" applyFont="1" applyBorder="1" applyAlignment="1">
      <alignment horizontal="center" vertical="center" wrapText="1"/>
    </xf>
    <xf numFmtId="178" fontId="5" fillId="0" borderId="48" xfId="1" applyNumberFormat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33" borderId="109" xfId="1" applyFont="1" applyFill="1" applyBorder="1" applyAlignment="1">
      <alignment horizontal="center"/>
    </xf>
    <xf numFmtId="178" fontId="5" fillId="33" borderId="116" xfId="1" applyNumberFormat="1" applyFont="1" applyFill="1" applyBorder="1" applyAlignment="1">
      <alignment horizontal="center"/>
    </xf>
    <xf numFmtId="178" fontId="5" fillId="33" borderId="54" xfId="1" applyNumberFormat="1" applyFont="1" applyFill="1" applyBorder="1" applyAlignment="1">
      <alignment horizontal="center"/>
    </xf>
    <xf numFmtId="178" fontId="5" fillId="33" borderId="108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/>
    <xf numFmtId="0" fontId="2" fillId="0" borderId="14" xfId="1" applyFont="1" applyBorder="1" applyAlignment="1">
      <alignment horizontal="center" vertical="center"/>
    </xf>
    <xf numFmtId="0" fontId="2" fillId="0" borderId="12" xfId="1" applyFont="1" applyBorder="1"/>
    <xf numFmtId="0" fontId="5" fillId="0" borderId="20" xfId="1" applyFont="1" applyBorder="1" applyAlignment="1">
      <alignment horizontal="center" vertical="center" textRotation="255"/>
    </xf>
    <xf numFmtId="0" fontId="5" fillId="0" borderId="20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54" fillId="0" borderId="19" xfId="1" applyFont="1" applyBorder="1" applyAlignment="1">
      <alignment horizontal="center" vertical="center"/>
    </xf>
    <xf numFmtId="0" fontId="54" fillId="0" borderId="17" xfId="1" applyFont="1" applyBorder="1" applyAlignment="1">
      <alignment horizontal="center" vertical="center"/>
    </xf>
    <xf numFmtId="0" fontId="1" fillId="0" borderId="111" xfId="0" applyFont="1" applyBorder="1" applyAlignment="1">
      <alignment horizontal="center" vertical="center"/>
    </xf>
    <xf numFmtId="0" fontId="40" fillId="0" borderId="145" xfId="56" applyFont="1" applyBorder="1" applyAlignment="1">
      <alignment horizontal="center" vertical="center"/>
    </xf>
    <xf numFmtId="0" fontId="35" fillId="0" borderId="126" xfId="56" applyFont="1" applyBorder="1" applyAlignment="1">
      <alignment vertical="center"/>
    </xf>
    <xf numFmtId="0" fontId="35" fillId="0" borderId="146" xfId="56" applyFont="1" applyBorder="1" applyAlignment="1">
      <alignment vertical="center"/>
    </xf>
    <xf numFmtId="0" fontId="40" fillId="0" borderId="64" xfId="56" applyFont="1" applyBorder="1" applyAlignment="1">
      <alignment horizontal="center" vertical="center"/>
    </xf>
    <xf numFmtId="0" fontId="35" fillId="0" borderId="62" xfId="56" applyFont="1" applyBorder="1" applyAlignment="1">
      <alignment vertical="center"/>
    </xf>
    <xf numFmtId="0" fontId="35" fillId="0" borderId="65" xfId="56" applyFont="1" applyBorder="1" applyAlignment="1">
      <alignment vertical="center"/>
    </xf>
    <xf numFmtId="0" fontId="40" fillId="0" borderId="62" xfId="56" applyFont="1" applyBorder="1" applyAlignment="1">
      <alignment horizontal="center" vertical="center"/>
    </xf>
    <xf numFmtId="0" fontId="40" fillId="0" borderId="125" xfId="56" applyFont="1" applyBorder="1" applyAlignment="1">
      <alignment horizontal="center" vertical="center"/>
    </xf>
    <xf numFmtId="0" fontId="35" fillId="0" borderId="127" xfId="56" applyFont="1" applyBorder="1" applyAlignment="1">
      <alignment vertical="center"/>
    </xf>
    <xf numFmtId="0" fontId="41" fillId="0" borderId="131" xfId="56" applyFont="1" applyBorder="1" applyAlignment="1">
      <alignment horizontal="center" vertical="center" textRotation="255" shrinkToFit="1"/>
    </xf>
    <xf numFmtId="0" fontId="35" fillId="0" borderId="132" xfId="56" applyFont="1" applyBorder="1" applyAlignment="1">
      <alignment vertical="center" textRotation="255" shrinkToFit="1"/>
    </xf>
    <xf numFmtId="0" fontId="35" fillId="0" borderId="33" xfId="56" applyFont="1" applyBorder="1" applyAlignment="1">
      <alignment vertical="center" textRotation="255" shrinkToFit="1"/>
    </xf>
    <xf numFmtId="0" fontId="47" fillId="0" borderId="89" xfId="56" applyFont="1" applyBorder="1" applyAlignment="1">
      <alignment horizontal="center" vertical="center" textRotation="255"/>
    </xf>
    <xf numFmtId="0" fontId="35" fillId="0" borderId="90" xfId="56" applyFont="1" applyBorder="1" applyAlignment="1">
      <alignment vertical="center"/>
    </xf>
    <xf numFmtId="0" fontId="35" fillId="0" borderId="97" xfId="56" applyFont="1" applyBorder="1" applyAlignment="1">
      <alignment vertical="center"/>
    </xf>
    <xf numFmtId="0" fontId="41" fillId="0" borderId="131" xfId="56" applyFont="1" applyBorder="1" applyAlignment="1">
      <alignment horizontal="center" vertical="center" wrapText="1"/>
    </xf>
    <xf numFmtId="0" fontId="35" fillId="0" borderId="132" xfId="56" applyFont="1" applyBorder="1" applyAlignment="1">
      <alignment vertical="center"/>
    </xf>
    <xf numFmtId="0" fontId="35" fillId="0" borderId="151" xfId="56" applyFont="1" applyBorder="1" applyAlignment="1">
      <alignment vertical="center"/>
    </xf>
    <xf numFmtId="0" fontId="41" fillId="0" borderId="74" xfId="56" applyFont="1" applyBorder="1" applyAlignment="1">
      <alignment horizontal="center" vertical="center" textRotation="255" shrinkToFit="1"/>
    </xf>
    <xf numFmtId="0" fontId="35" fillId="0" borderId="80" xfId="56" applyFont="1" applyBorder="1" applyAlignment="1">
      <alignment vertical="center" textRotation="255" shrinkToFit="1"/>
    </xf>
    <xf numFmtId="0" fontId="35" fillId="0" borderId="81" xfId="56" applyFont="1" applyBorder="1" applyAlignment="1">
      <alignment vertical="center" textRotation="255" shrinkToFit="1"/>
    </xf>
    <xf numFmtId="0" fontId="35" fillId="0" borderId="84" xfId="56" applyFont="1" applyBorder="1" applyAlignment="1">
      <alignment vertical="center" textRotation="255" shrinkToFit="1"/>
    </xf>
    <xf numFmtId="0" fontId="41" fillId="0" borderId="89" xfId="56" applyFont="1" applyBorder="1" applyAlignment="1">
      <alignment horizontal="center" vertical="center" wrapText="1"/>
    </xf>
    <xf numFmtId="0" fontId="48" fillId="0" borderId="128" xfId="56" applyFont="1" applyBorder="1" applyAlignment="1">
      <alignment horizontal="center" vertical="center"/>
    </xf>
    <xf numFmtId="0" fontId="35" fillId="0" borderId="67" xfId="56" applyFont="1" applyBorder="1" applyAlignment="1">
      <alignment vertical="center"/>
    </xf>
    <xf numFmtId="0" fontId="35" fillId="0" borderId="129" xfId="56" applyFont="1" applyBorder="1" applyAlignment="1">
      <alignment vertical="center"/>
    </xf>
    <xf numFmtId="0" fontId="48" fillId="0" borderId="69" xfId="56" applyFont="1" applyBorder="1" applyAlignment="1">
      <alignment horizontal="center" vertical="center"/>
    </xf>
    <xf numFmtId="0" fontId="7" fillId="0" borderId="128" xfId="1" applyFont="1" applyBorder="1" applyAlignment="1">
      <alignment horizontal="center" vertical="center" shrinkToFit="1"/>
    </xf>
    <xf numFmtId="0" fontId="7" fillId="0" borderId="67" xfId="1" applyFont="1" applyBorder="1" applyAlignment="1">
      <alignment horizontal="center" vertical="center" shrinkToFit="1"/>
    </xf>
    <xf numFmtId="0" fontId="7" fillId="0" borderId="68" xfId="1" applyFont="1" applyBorder="1" applyAlignment="1">
      <alignment horizontal="center" vertical="center" shrinkToFit="1"/>
    </xf>
    <xf numFmtId="0" fontId="35" fillId="0" borderId="33" xfId="56" applyFont="1" applyBorder="1" applyAlignment="1">
      <alignment vertical="center"/>
    </xf>
    <xf numFmtId="0" fontId="41" fillId="0" borderId="77" xfId="56" applyFont="1" applyBorder="1" applyAlignment="1">
      <alignment horizontal="center" vertical="center" textRotation="255" shrinkToFit="1"/>
    </xf>
    <xf numFmtId="0" fontId="35" fillId="0" borderId="0" xfId="56" applyFont="1" applyAlignment="1">
      <alignment vertical="center" textRotation="255" shrinkToFit="1"/>
    </xf>
    <xf numFmtId="0" fontId="47" fillId="0" borderId="89" xfId="56" applyFont="1" applyBorder="1" applyAlignment="1">
      <alignment horizontal="center" vertical="center"/>
    </xf>
    <xf numFmtId="0" fontId="35" fillId="0" borderId="80" xfId="56" applyFont="1" applyBorder="1" applyAlignment="1">
      <alignment vertical="center"/>
    </xf>
    <xf numFmtId="0" fontId="8" fillId="0" borderId="53" xfId="1" applyFont="1" applyBorder="1" applyAlignment="1">
      <alignment horizontal="center" vertical="center" textRotation="255" shrinkToFit="1"/>
    </xf>
    <xf numFmtId="178" fontId="34" fillId="36" borderId="123" xfId="56" applyNumberFormat="1" applyFont="1" applyFill="1" applyBorder="1" applyAlignment="1">
      <alignment horizontal="center"/>
    </xf>
    <xf numFmtId="178" fontId="35" fillId="0" borderId="124" xfId="56" applyNumberFormat="1" applyFont="1" applyBorder="1" applyAlignment="1">
      <alignment vertical="center"/>
    </xf>
    <xf numFmtId="0" fontId="34" fillId="0" borderId="61" xfId="56" applyFont="1" applyBorder="1" applyAlignment="1">
      <alignment horizontal="center"/>
    </xf>
    <xf numFmtId="0" fontId="35" fillId="0" borderId="63" xfId="56" applyFont="1" applyBorder="1" applyAlignment="1">
      <alignment vertical="center"/>
    </xf>
    <xf numFmtId="177" fontId="34" fillId="0" borderId="61" xfId="56" applyNumberFormat="1" applyFont="1" applyBorder="1" applyAlignment="1">
      <alignment horizontal="center"/>
    </xf>
    <xf numFmtId="177" fontId="35" fillId="0" borderId="65" xfId="56" applyNumberFormat="1" applyFont="1" applyBorder="1" applyAlignment="1">
      <alignment vertical="center"/>
    </xf>
    <xf numFmtId="178" fontId="34" fillId="0" borderId="61" xfId="56" applyNumberFormat="1" applyFont="1" applyBorder="1" applyAlignment="1">
      <alignment horizontal="center"/>
    </xf>
    <xf numFmtId="178" fontId="35" fillId="0" borderId="62" xfId="56" applyNumberFormat="1" applyFont="1" applyBorder="1" applyAlignment="1">
      <alignment vertical="center"/>
    </xf>
    <xf numFmtId="0" fontId="34" fillId="0" borderId="64" xfId="56" applyFont="1" applyBorder="1" applyAlignment="1">
      <alignment horizontal="center"/>
    </xf>
    <xf numFmtId="0" fontId="34" fillId="36" borderId="86" xfId="56" applyFont="1" applyFill="1" applyBorder="1" applyAlignment="1">
      <alignment horizontal="center"/>
    </xf>
    <xf numFmtId="0" fontId="35" fillId="0" borderId="91" xfId="56" applyFont="1" applyBorder="1" applyAlignment="1">
      <alignment vertical="center"/>
    </xf>
    <xf numFmtId="177" fontId="34" fillId="36" borderId="86" xfId="56" applyNumberFormat="1" applyFont="1" applyFill="1" applyBorder="1" applyAlignment="1">
      <alignment horizontal="center"/>
    </xf>
    <xf numFmtId="177" fontId="35" fillId="0" borderId="92" xfId="56" applyNumberFormat="1" applyFont="1" applyBorder="1" applyAlignment="1">
      <alignment vertical="center"/>
    </xf>
    <xf numFmtId="0" fontId="34" fillId="36" borderId="93" xfId="56" applyFont="1" applyFill="1" applyBorder="1" applyAlignment="1">
      <alignment horizontal="center"/>
    </xf>
    <xf numFmtId="178" fontId="34" fillId="36" borderId="86" xfId="56" applyNumberFormat="1" applyFont="1" applyFill="1" applyBorder="1" applyAlignment="1">
      <alignment horizontal="center"/>
    </xf>
    <xf numFmtId="178" fontId="35" fillId="0" borderId="93" xfId="56" applyNumberFormat="1" applyFont="1" applyBorder="1" applyAlignment="1">
      <alignment vertical="center"/>
    </xf>
    <xf numFmtId="0" fontId="34" fillId="36" borderId="94" xfId="56" applyFont="1" applyFill="1" applyBorder="1" applyAlignment="1">
      <alignment horizontal="center"/>
    </xf>
    <xf numFmtId="178" fontId="35" fillId="0" borderId="65" xfId="56" applyNumberFormat="1" applyFont="1" applyBorder="1" applyAlignment="1">
      <alignment vertical="center"/>
    </xf>
    <xf numFmtId="177" fontId="34" fillId="0" borderId="66" xfId="56" applyNumberFormat="1" applyFont="1" applyBorder="1" applyAlignment="1">
      <alignment horizontal="center"/>
    </xf>
    <xf numFmtId="177" fontId="35" fillId="0" borderId="68" xfId="56" applyNumberFormat="1" applyFont="1" applyBorder="1" applyAlignment="1">
      <alignment vertical="center"/>
    </xf>
    <xf numFmtId="0" fontId="34" fillId="0" borderId="66" xfId="56" applyFont="1" applyBorder="1" applyAlignment="1">
      <alignment horizontal="center"/>
    </xf>
    <xf numFmtId="0" fontId="35" fillId="0" borderId="82" xfId="56" applyFont="1" applyBorder="1" applyAlignment="1">
      <alignment vertical="center"/>
    </xf>
    <xf numFmtId="178" fontId="34" fillId="0" borderId="66" xfId="56" applyNumberFormat="1" applyFont="1" applyBorder="1" applyAlignment="1">
      <alignment horizontal="center"/>
    </xf>
    <xf numFmtId="178" fontId="35" fillId="0" borderId="67" xfId="56" applyNumberFormat="1" applyFont="1" applyBorder="1" applyAlignment="1">
      <alignment vertical="center"/>
    </xf>
    <xf numFmtId="0" fontId="34" fillId="0" borderId="69" xfId="56" applyFont="1" applyBorder="1" applyAlignment="1">
      <alignment horizontal="center"/>
    </xf>
    <xf numFmtId="178" fontId="35" fillId="0" borderId="68" xfId="56" applyNumberFormat="1" applyFont="1" applyBorder="1" applyAlignment="1">
      <alignment vertical="center"/>
    </xf>
    <xf numFmtId="178" fontId="35" fillId="0" borderId="92" xfId="56" applyNumberFormat="1" applyFont="1" applyBorder="1" applyAlignment="1">
      <alignment vertical="center"/>
    </xf>
    <xf numFmtId="0" fontId="34" fillId="36" borderId="60" xfId="56" applyFont="1" applyFill="1" applyBorder="1" applyAlignment="1">
      <alignment horizontal="center"/>
    </xf>
    <xf numFmtId="0" fontId="35" fillId="0" borderId="122" xfId="56" applyFont="1" applyBorder="1" applyAlignment="1">
      <alignment vertical="center"/>
    </xf>
    <xf numFmtId="178" fontId="34" fillId="0" borderId="100" xfId="56" applyNumberFormat="1" applyFont="1" applyBorder="1" applyAlignment="1">
      <alignment horizontal="center"/>
    </xf>
    <xf numFmtId="178" fontId="35" fillId="0" borderId="102" xfId="56" applyNumberFormat="1" applyFont="1" applyBorder="1" applyAlignment="1">
      <alignment vertical="center"/>
    </xf>
    <xf numFmtId="0" fontId="34" fillId="0" borderId="100" xfId="56" applyFont="1" applyBorder="1" applyAlignment="1">
      <alignment horizontal="center"/>
    </xf>
    <xf numFmtId="0" fontId="35" fillId="0" borderId="101" xfId="56" applyFont="1" applyBorder="1" applyAlignment="1">
      <alignment vertical="center"/>
    </xf>
    <xf numFmtId="178" fontId="34" fillId="0" borderId="75" xfId="56" applyNumberFormat="1" applyFont="1" applyBorder="1" applyAlignment="1">
      <alignment horizontal="center"/>
    </xf>
    <xf numFmtId="178" fontId="35" fillId="0" borderId="95" xfId="56" applyNumberFormat="1" applyFont="1" applyBorder="1" applyAlignment="1">
      <alignment vertical="center"/>
    </xf>
    <xf numFmtId="0" fontId="34" fillId="0" borderId="84" xfId="56" applyFont="1" applyBorder="1" applyAlignment="1">
      <alignment horizontal="center"/>
    </xf>
    <xf numFmtId="0" fontId="35" fillId="0" borderId="81" xfId="56" applyFont="1" applyBorder="1" applyAlignment="1">
      <alignment vertical="center"/>
    </xf>
    <xf numFmtId="177" fontId="34" fillId="0" borderId="100" xfId="56" applyNumberFormat="1" applyFont="1" applyBorder="1" applyAlignment="1">
      <alignment horizontal="center"/>
    </xf>
    <xf numFmtId="177" fontId="35" fillId="0" borderId="102" xfId="56" applyNumberFormat="1" applyFont="1" applyBorder="1" applyAlignment="1">
      <alignment vertical="center"/>
    </xf>
    <xf numFmtId="178" fontId="35" fillId="0" borderId="103" xfId="56" applyNumberFormat="1" applyFont="1" applyBorder="1" applyAlignment="1">
      <alignment vertical="center"/>
    </xf>
    <xf numFmtId="0" fontId="34" fillId="0" borderId="104" xfId="56" applyFont="1" applyBorder="1" applyAlignment="1">
      <alignment horizontal="center"/>
    </xf>
    <xf numFmtId="0" fontId="37" fillId="0" borderId="79" xfId="56" applyFont="1" applyBorder="1" applyAlignment="1">
      <alignment horizontal="center" vertical="center" wrapText="1"/>
    </xf>
    <xf numFmtId="0" fontId="35" fillId="0" borderId="99" xfId="56" applyFont="1" applyBorder="1" applyAlignment="1">
      <alignment vertical="center"/>
    </xf>
    <xf numFmtId="0" fontId="34" fillId="0" borderId="66" xfId="56" applyFont="1" applyBorder="1" applyAlignment="1">
      <alignment horizontal="center" shrinkToFit="1"/>
    </xf>
    <xf numFmtId="0" fontId="34" fillId="0" borderId="69" xfId="56" applyFont="1" applyBorder="1" applyAlignment="1">
      <alignment horizontal="center" shrinkToFit="1"/>
    </xf>
    <xf numFmtId="0" fontId="41" fillId="0" borderId="137" xfId="56" applyFont="1" applyBorder="1" applyAlignment="1">
      <alignment horizontal="center" vertical="center" textRotation="255" wrapText="1"/>
    </xf>
    <xf numFmtId="0" fontId="1" fillId="0" borderId="0" xfId="0" applyFont="1" applyAlignment="1">
      <alignment vertical="center" textRotation="255"/>
    </xf>
    <xf numFmtId="0" fontId="1" fillId="0" borderId="81" xfId="0" applyFont="1" applyBorder="1" applyAlignment="1">
      <alignment vertical="center" textRotation="255"/>
    </xf>
    <xf numFmtId="0" fontId="1" fillId="0" borderId="98" xfId="0" applyFont="1" applyBorder="1" applyAlignment="1">
      <alignment vertical="center" textRotation="255"/>
    </xf>
    <xf numFmtId="177" fontId="34" fillId="0" borderId="75" xfId="56" applyNumberFormat="1" applyFont="1" applyBorder="1" applyAlignment="1">
      <alignment horizontal="center"/>
    </xf>
    <xf numFmtId="177" fontId="35" fillId="0" borderId="95" xfId="56" applyNumberFormat="1" applyFont="1" applyBorder="1" applyAlignment="1">
      <alignment vertical="center"/>
    </xf>
    <xf numFmtId="178" fontId="35" fillId="0" borderId="96" xfId="56" applyNumberFormat="1" applyFont="1" applyBorder="1" applyAlignment="1">
      <alignment vertical="center"/>
    </xf>
    <xf numFmtId="0" fontId="34" fillId="0" borderId="97" xfId="56" applyFont="1" applyBorder="1" applyAlignment="1">
      <alignment horizontal="center"/>
    </xf>
    <xf numFmtId="0" fontId="35" fillId="0" borderId="98" xfId="56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134" xfId="1" applyFont="1" applyBorder="1" applyAlignment="1">
      <alignment horizontal="center" vertical="center" textRotation="255"/>
    </xf>
    <xf numFmtId="0" fontId="0" fillId="0" borderId="135" xfId="0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 textRotation="255" shrinkToFit="1"/>
    </xf>
    <xf numFmtId="0" fontId="8" fillId="0" borderId="158" xfId="1" applyFont="1" applyBorder="1" applyAlignment="1">
      <alignment horizontal="center" vertical="center" textRotation="255" shrinkToFit="1"/>
    </xf>
    <xf numFmtId="0" fontId="5" fillId="0" borderId="28" xfId="0" applyFont="1" applyBorder="1" applyAlignment="1">
      <alignment horizontal="center" vertical="center" textRotation="255" shrinkToFit="1"/>
    </xf>
    <xf numFmtId="0" fontId="5" fillId="0" borderId="15" xfId="0" applyFont="1" applyBorder="1" applyAlignment="1">
      <alignment horizontal="center" vertical="center" textRotation="255" shrinkToFit="1"/>
    </xf>
    <xf numFmtId="0" fontId="8" fillId="0" borderId="23" xfId="0" applyFont="1" applyBorder="1" applyAlignment="1">
      <alignment horizontal="center" vertical="center" textRotation="255"/>
    </xf>
    <xf numFmtId="0" fontId="8" fillId="0" borderId="28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textRotation="255"/>
    </xf>
    <xf numFmtId="0" fontId="5" fillId="0" borderId="19" xfId="1" applyFont="1" applyBorder="1" applyAlignment="1">
      <alignment horizontal="center" vertical="center" textRotation="255"/>
    </xf>
    <xf numFmtId="0" fontId="5" fillId="33" borderId="37" xfId="1" applyFont="1" applyFill="1" applyBorder="1" applyAlignment="1">
      <alignment horizontal="center"/>
    </xf>
    <xf numFmtId="0" fontId="5" fillId="33" borderId="43" xfId="1" applyFont="1" applyFill="1" applyBorder="1" applyAlignment="1">
      <alignment horizontal="center"/>
    </xf>
    <xf numFmtId="177" fontId="5" fillId="33" borderId="38" xfId="1" applyNumberFormat="1" applyFont="1" applyFill="1" applyBorder="1" applyAlignment="1">
      <alignment horizontal="center"/>
    </xf>
    <xf numFmtId="177" fontId="5" fillId="33" borderId="44" xfId="1" applyNumberFormat="1" applyFont="1" applyFill="1" applyBorder="1" applyAlignment="1">
      <alignment horizontal="center"/>
    </xf>
    <xf numFmtId="0" fontId="8" fillId="0" borderId="26" xfId="1" applyFont="1" applyBorder="1" applyAlignment="1">
      <alignment horizontal="center" vertical="center" textRotation="255" shrinkToFit="1"/>
    </xf>
    <xf numFmtId="0" fontId="8" fillId="0" borderId="21" xfId="1" applyFont="1" applyBorder="1" applyAlignment="1">
      <alignment horizontal="center" vertical="center" textRotation="255" shrinkToFit="1"/>
    </xf>
    <xf numFmtId="0" fontId="51" fillId="0" borderId="20" xfId="1" applyFont="1" applyBorder="1" applyAlignment="1">
      <alignment horizontal="center" vertical="center" textRotation="255" shrinkToFit="1"/>
    </xf>
    <xf numFmtId="178" fontId="5" fillId="33" borderId="38" xfId="1" applyNumberFormat="1" applyFont="1" applyFill="1" applyBorder="1" applyAlignment="1">
      <alignment horizontal="center"/>
    </xf>
    <xf numFmtId="178" fontId="5" fillId="33" borderId="46" xfId="1" applyNumberFormat="1" applyFont="1" applyFill="1" applyBorder="1" applyAlignment="1">
      <alignment horizontal="center"/>
    </xf>
    <xf numFmtId="178" fontId="5" fillId="33" borderId="44" xfId="1" applyNumberFormat="1" applyFont="1" applyFill="1" applyBorder="1" applyAlignment="1">
      <alignment horizontal="center"/>
    </xf>
    <xf numFmtId="0" fontId="5" fillId="33" borderId="45" xfId="1" applyFont="1" applyFill="1" applyBorder="1" applyAlignment="1">
      <alignment horizontal="center"/>
    </xf>
    <xf numFmtId="0" fontId="5" fillId="0" borderId="55" xfId="1" applyFont="1" applyBorder="1" applyAlignment="1">
      <alignment horizontal="center"/>
    </xf>
    <xf numFmtId="177" fontId="5" fillId="0" borderId="25" xfId="1" applyNumberFormat="1" applyFont="1" applyBorder="1" applyAlignment="1">
      <alignment horizontal="center"/>
    </xf>
    <xf numFmtId="177" fontId="5" fillId="0" borderId="49" xfId="1" applyNumberFormat="1" applyFont="1" applyBorder="1" applyAlignment="1">
      <alignment horizontal="center"/>
    </xf>
    <xf numFmtId="0" fontId="5" fillId="0" borderId="41" xfId="1" applyFont="1" applyBorder="1" applyAlignment="1">
      <alignment horizontal="center"/>
    </xf>
    <xf numFmtId="0" fontId="5" fillId="0" borderId="21" xfId="1" applyFont="1" applyBorder="1" applyAlignment="1">
      <alignment horizontal="center" shrinkToFit="1"/>
    </xf>
    <xf numFmtId="0" fontId="5" fillId="0" borderId="20" xfId="1" applyFont="1" applyBorder="1" applyAlignment="1">
      <alignment horizontal="center" shrinkToFit="1"/>
    </xf>
  </cellXfs>
  <cellStyles count="57">
    <cellStyle name="20% - 輔色1 2" xfId="2"/>
    <cellStyle name="20% - 輔色2 2" xfId="3"/>
    <cellStyle name="20% - 輔色3 2" xfId="4"/>
    <cellStyle name="20% - 輔色4 2" xfId="5"/>
    <cellStyle name="20% - 輔色5 2" xfId="6"/>
    <cellStyle name="20% - 輔色6 2" xfId="7"/>
    <cellStyle name="40% - 輔色1 2" xfId="8"/>
    <cellStyle name="40% - 輔色2 2" xfId="9"/>
    <cellStyle name="40% - 輔色3 2" xfId="10"/>
    <cellStyle name="40% - 輔色4 2" xfId="11"/>
    <cellStyle name="40% - 輔色5 2" xfId="12"/>
    <cellStyle name="40% - 輔色6 2" xfId="13"/>
    <cellStyle name="60% - 輔色1 2" xfId="14"/>
    <cellStyle name="60% - 輔色2 2" xfId="15"/>
    <cellStyle name="60% - 輔色3 2" xfId="16"/>
    <cellStyle name="60% - 輔色4 2" xfId="17"/>
    <cellStyle name="60% - 輔色5 2" xfId="18"/>
    <cellStyle name="60% - 輔色6 2" xfId="19"/>
    <cellStyle name="一般" xfId="0" builtinId="0"/>
    <cellStyle name="一般 10" xfId="56"/>
    <cellStyle name="一般 2" xfId="20"/>
    <cellStyle name="一般 3" xfId="21"/>
    <cellStyle name="一般 3 2" xfId="22"/>
    <cellStyle name="一般 4" xfId="23"/>
    <cellStyle name="一般 5" xfId="24"/>
    <cellStyle name="一般 6" xfId="25"/>
    <cellStyle name="一般 7" xfId="26"/>
    <cellStyle name="一般 8" xfId="27"/>
    <cellStyle name="一般 9" xfId="1"/>
    <cellStyle name="中等 2" xfId="28"/>
    <cellStyle name="合計 2" xfId="29"/>
    <cellStyle name="好 2" xfId="30"/>
    <cellStyle name="好_南屯國小-第11週0429-0503" xfId="31"/>
    <cellStyle name="好_南屯國小-第12週0506-0510" xfId="32"/>
    <cellStyle name="好_南屯國小-第17週0610-0614" xfId="33"/>
    <cellStyle name="好_南屯國小-第19週0624-0628" xfId="34"/>
    <cellStyle name="計算方式 2" xfId="35"/>
    <cellStyle name="連結的儲存格 2" xfId="36"/>
    <cellStyle name="備註 2" xfId="37"/>
    <cellStyle name="說明文字 2" xfId="38"/>
    <cellStyle name="輔色1 2" xfId="39"/>
    <cellStyle name="輔色2 2" xfId="40"/>
    <cellStyle name="輔色3 2" xfId="41"/>
    <cellStyle name="輔色4 2" xfId="42"/>
    <cellStyle name="輔色5 2" xfId="43"/>
    <cellStyle name="輔色6 2" xfId="44"/>
    <cellStyle name="標題 1 1" xfId="45"/>
    <cellStyle name="標題 1 2" xfId="46"/>
    <cellStyle name="標題 2 2" xfId="47"/>
    <cellStyle name="標題 3 2" xfId="48"/>
    <cellStyle name="標題 4 2" xfId="49"/>
    <cellStyle name="標題 5" xfId="50"/>
    <cellStyle name="輸入 2" xfId="51"/>
    <cellStyle name="輸出 2" xfId="52"/>
    <cellStyle name="檢查儲存格 2" xfId="53"/>
    <cellStyle name="壞 2" xfId="54"/>
    <cellStyle name="警告文字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="71" zoomScaleNormal="71" zoomScaleSheetLayoutView="80" workbookViewId="0">
      <selection activeCell="R14" sqref="R14"/>
    </sheetView>
  </sheetViews>
  <sheetFormatPr defaultColWidth="9" defaultRowHeight="16.5"/>
  <cols>
    <col min="1" max="1" width="10.625" style="90" customWidth="1"/>
    <col min="2" max="2" width="8" style="90" customWidth="1"/>
    <col min="3" max="3" width="16.625" style="75" customWidth="1"/>
    <col min="4" max="4" width="18.875" style="75" customWidth="1"/>
    <col min="5" max="5" width="16.375" style="75" customWidth="1"/>
    <col min="6" max="6" width="14.125" style="75" customWidth="1"/>
    <col min="7" max="7" width="20.125" style="90" customWidth="1"/>
    <col min="8" max="8" width="13.375" style="90" customWidth="1"/>
    <col min="9" max="16384" width="9" style="75"/>
  </cols>
  <sheetData>
    <row r="1" spans="1:9" s="72" customFormat="1" ht="20.100000000000001" customHeight="1">
      <c r="A1" s="341" t="s">
        <v>309</v>
      </c>
      <c r="B1" s="342"/>
      <c r="C1" s="342"/>
      <c r="D1" s="342"/>
      <c r="E1" s="342"/>
      <c r="F1" s="342"/>
      <c r="G1" s="342"/>
      <c r="H1" s="342"/>
    </row>
    <row r="2" spans="1:9" s="72" customFormat="1" ht="20.100000000000001" customHeight="1" thickBot="1">
      <c r="A2" s="343"/>
      <c r="B2" s="343"/>
      <c r="C2" s="343"/>
      <c r="D2" s="343"/>
      <c r="E2" s="343"/>
      <c r="F2" s="343"/>
      <c r="G2" s="343"/>
      <c r="H2" s="343"/>
    </row>
    <row r="3" spans="1:9" ht="21.95" customHeight="1">
      <c r="A3" s="73" t="s">
        <v>9</v>
      </c>
      <c r="B3" s="74" t="s">
        <v>35</v>
      </c>
      <c r="C3" s="74" t="s">
        <v>36</v>
      </c>
      <c r="D3" s="74" t="s">
        <v>15</v>
      </c>
      <c r="E3" s="74" t="s">
        <v>37</v>
      </c>
      <c r="F3" s="74" t="s">
        <v>38</v>
      </c>
      <c r="G3" s="126" t="s">
        <v>39</v>
      </c>
      <c r="H3" s="339" t="s">
        <v>191</v>
      </c>
    </row>
    <row r="4" spans="1:9" ht="24.95" customHeight="1">
      <c r="A4" s="225" t="s">
        <v>310</v>
      </c>
      <c r="B4" s="76" t="s">
        <v>40</v>
      </c>
      <c r="C4" s="183" t="s">
        <v>348</v>
      </c>
      <c r="D4" s="78" t="s">
        <v>349</v>
      </c>
      <c r="E4" s="78" t="s">
        <v>281</v>
      </c>
      <c r="F4" s="78" t="s">
        <v>350</v>
      </c>
      <c r="G4" s="76" t="s">
        <v>351</v>
      </c>
      <c r="H4" s="79"/>
    </row>
    <row r="5" spans="1:9" ht="24.95" customHeight="1">
      <c r="A5" s="188" t="s">
        <v>311</v>
      </c>
      <c r="B5" s="76" t="s">
        <v>41</v>
      </c>
      <c r="C5" s="78" t="s">
        <v>277</v>
      </c>
      <c r="D5" s="78" t="s">
        <v>194</v>
      </c>
      <c r="E5" s="212" t="s">
        <v>278</v>
      </c>
      <c r="F5" s="118" t="s">
        <v>335</v>
      </c>
      <c r="G5" s="76" t="s">
        <v>235</v>
      </c>
      <c r="H5" s="83"/>
    </row>
    <row r="6" spans="1:9" ht="24.95" customHeight="1">
      <c r="A6" s="188" t="s">
        <v>312</v>
      </c>
      <c r="B6" s="80" t="s">
        <v>42</v>
      </c>
      <c r="C6" s="347" t="s">
        <v>334</v>
      </c>
      <c r="D6" s="348"/>
      <c r="E6" s="348"/>
      <c r="F6" s="348"/>
      <c r="G6" s="348"/>
      <c r="H6" s="349"/>
    </row>
    <row r="7" spans="1:9" ht="24.95" customHeight="1" thickBot="1">
      <c r="A7" s="189" t="s">
        <v>313</v>
      </c>
      <c r="B7" s="84" t="s">
        <v>43</v>
      </c>
      <c r="C7" s="350"/>
      <c r="D7" s="351"/>
      <c r="E7" s="351"/>
      <c r="F7" s="351"/>
      <c r="G7" s="351"/>
      <c r="H7" s="352"/>
    </row>
    <row r="8" spans="1:9" ht="24.95" customHeight="1">
      <c r="A8" s="190" t="s">
        <v>314</v>
      </c>
      <c r="B8" s="85" t="s">
        <v>44</v>
      </c>
      <c r="C8" s="113" t="s">
        <v>123</v>
      </c>
      <c r="D8" s="186" t="s">
        <v>261</v>
      </c>
      <c r="E8" s="186" t="s">
        <v>296</v>
      </c>
      <c r="F8" s="86" t="s">
        <v>53</v>
      </c>
      <c r="G8" s="181" t="s">
        <v>338</v>
      </c>
      <c r="H8" s="229"/>
    </row>
    <row r="9" spans="1:9" ht="24.95" customHeight="1">
      <c r="A9" s="188" t="s">
        <v>315</v>
      </c>
      <c r="B9" s="76" t="s">
        <v>40</v>
      </c>
      <c r="C9" s="81" t="s">
        <v>280</v>
      </c>
      <c r="D9" s="76" t="s">
        <v>357</v>
      </c>
      <c r="E9" s="81" t="s">
        <v>359</v>
      </c>
      <c r="F9" s="78" t="s">
        <v>362</v>
      </c>
      <c r="G9" s="76" t="s">
        <v>358</v>
      </c>
      <c r="H9" s="83"/>
    </row>
    <row r="10" spans="1:9" ht="24.95" customHeight="1">
      <c r="A10" s="188" t="s">
        <v>316</v>
      </c>
      <c r="B10" s="76" t="s">
        <v>41</v>
      </c>
      <c r="C10" s="115" t="s">
        <v>284</v>
      </c>
      <c r="D10" s="193" t="s">
        <v>367</v>
      </c>
      <c r="E10" s="116" t="s">
        <v>363</v>
      </c>
      <c r="F10" s="182" t="s">
        <v>279</v>
      </c>
      <c r="G10" s="231" t="s">
        <v>356</v>
      </c>
      <c r="H10" s="83"/>
    </row>
    <row r="11" spans="1:9" ht="24.95" customHeight="1">
      <c r="A11" s="188" t="s">
        <v>317</v>
      </c>
      <c r="B11" s="80" t="s">
        <v>42</v>
      </c>
      <c r="C11" s="333" t="s">
        <v>282</v>
      </c>
      <c r="D11" s="334" t="s">
        <v>340</v>
      </c>
      <c r="E11" s="335" t="s">
        <v>339</v>
      </c>
      <c r="F11" s="336" t="s">
        <v>283</v>
      </c>
      <c r="G11" s="337" t="s">
        <v>248</v>
      </c>
      <c r="H11" s="338" t="s">
        <v>214</v>
      </c>
      <c r="I11" s="75" t="s">
        <v>495</v>
      </c>
    </row>
    <row r="12" spans="1:9" ht="24.95" customHeight="1" thickBot="1">
      <c r="A12" s="189" t="s">
        <v>318</v>
      </c>
      <c r="B12" s="80" t="s">
        <v>43</v>
      </c>
      <c r="C12" s="111" t="s">
        <v>127</v>
      </c>
      <c r="D12" s="183" t="s">
        <v>579</v>
      </c>
      <c r="E12" s="80" t="s">
        <v>569</v>
      </c>
      <c r="F12" s="80" t="s">
        <v>249</v>
      </c>
      <c r="G12" s="222" t="s">
        <v>430</v>
      </c>
      <c r="H12" s="127"/>
    </row>
    <row r="13" spans="1:9" ht="24.95" customHeight="1">
      <c r="A13" s="190" t="s">
        <v>319</v>
      </c>
      <c r="B13" s="85" t="s">
        <v>44</v>
      </c>
      <c r="C13" s="113" t="s">
        <v>354</v>
      </c>
      <c r="D13" s="186" t="s">
        <v>440</v>
      </c>
      <c r="E13" s="186" t="s">
        <v>442</v>
      </c>
      <c r="F13" s="86" t="s">
        <v>510</v>
      </c>
      <c r="G13" s="187" t="s">
        <v>333</v>
      </c>
      <c r="H13" s="195"/>
    </row>
    <row r="14" spans="1:9" ht="24.95" customHeight="1">
      <c r="A14" s="188" t="s">
        <v>320</v>
      </c>
      <c r="B14" s="76" t="s">
        <v>40</v>
      </c>
      <c r="C14" s="110" t="s">
        <v>147</v>
      </c>
      <c r="D14" s="81" t="s">
        <v>445</v>
      </c>
      <c r="E14" s="81" t="s">
        <v>247</v>
      </c>
      <c r="F14" s="87" t="s">
        <v>446</v>
      </c>
      <c r="G14" s="124" t="s">
        <v>425</v>
      </c>
      <c r="H14" s="83"/>
    </row>
    <row r="15" spans="1:9" ht="24.95" customHeight="1">
      <c r="A15" s="188" t="s">
        <v>321</v>
      </c>
      <c r="B15" s="76" t="s">
        <v>41</v>
      </c>
      <c r="C15" s="115" t="s">
        <v>256</v>
      </c>
      <c r="D15" s="81" t="s">
        <v>447</v>
      </c>
      <c r="E15" s="81" t="s">
        <v>448</v>
      </c>
      <c r="F15" s="78" t="s">
        <v>449</v>
      </c>
      <c r="G15" s="230" t="s">
        <v>426</v>
      </c>
      <c r="H15" s="185" t="s">
        <v>233</v>
      </c>
    </row>
    <row r="16" spans="1:9" ht="24.95" customHeight="1">
      <c r="A16" s="188" t="s">
        <v>322</v>
      </c>
      <c r="B16" s="80" t="s">
        <v>42</v>
      </c>
      <c r="C16" s="80" t="s">
        <v>580</v>
      </c>
      <c r="D16" s="78" t="s">
        <v>450</v>
      </c>
      <c r="E16" s="76" t="s">
        <v>441</v>
      </c>
      <c r="F16" s="118" t="s">
        <v>451</v>
      </c>
      <c r="G16" s="76" t="s">
        <v>364</v>
      </c>
      <c r="H16" s="127" t="s">
        <v>214</v>
      </c>
    </row>
    <row r="17" spans="1:8" ht="24.95" customHeight="1" thickBot="1">
      <c r="A17" s="191" t="s">
        <v>323</v>
      </c>
      <c r="B17" s="84" t="s">
        <v>193</v>
      </c>
      <c r="C17" s="114" t="s">
        <v>285</v>
      </c>
      <c r="D17" s="109" t="s">
        <v>463</v>
      </c>
      <c r="E17" s="109" t="s">
        <v>470</v>
      </c>
      <c r="F17" s="88" t="s">
        <v>494</v>
      </c>
      <c r="G17" s="328" t="s">
        <v>555</v>
      </c>
      <c r="H17" s="184"/>
    </row>
    <row r="18" spans="1:8" ht="24.95" customHeight="1">
      <c r="A18" s="188" t="s">
        <v>324</v>
      </c>
      <c r="B18" s="82" t="s">
        <v>44</v>
      </c>
      <c r="C18" s="113" t="s">
        <v>123</v>
      </c>
      <c r="D18" s="193" t="s">
        <v>342</v>
      </c>
      <c r="E18" s="87" t="s">
        <v>343</v>
      </c>
      <c r="F18" s="182" t="s">
        <v>286</v>
      </c>
      <c r="G18" s="223" t="s">
        <v>427</v>
      </c>
      <c r="H18" s="194"/>
    </row>
    <row r="19" spans="1:8" ht="24.95" customHeight="1">
      <c r="A19" s="225" t="s">
        <v>325</v>
      </c>
      <c r="B19" s="76" t="s">
        <v>40</v>
      </c>
      <c r="C19" s="111" t="s">
        <v>127</v>
      </c>
      <c r="D19" s="77" t="s">
        <v>366</v>
      </c>
      <c r="E19" s="76" t="s">
        <v>287</v>
      </c>
      <c r="F19" s="78" t="s">
        <v>178</v>
      </c>
      <c r="G19" s="224" t="s">
        <v>496</v>
      </c>
      <c r="H19" s="83"/>
    </row>
    <row r="20" spans="1:8" ht="24.95" customHeight="1">
      <c r="A20" s="188" t="s">
        <v>326</v>
      </c>
      <c r="B20" s="76" t="s">
        <v>41</v>
      </c>
      <c r="C20" s="112" t="s">
        <v>341</v>
      </c>
      <c r="D20" s="81" t="s">
        <v>573</v>
      </c>
      <c r="E20" s="116" t="s">
        <v>560</v>
      </c>
      <c r="F20" s="182" t="s">
        <v>288</v>
      </c>
      <c r="G20" s="230" t="s">
        <v>466</v>
      </c>
      <c r="H20" s="185"/>
    </row>
    <row r="21" spans="1:8" ht="24.95" customHeight="1">
      <c r="A21" s="188" t="s">
        <v>327</v>
      </c>
      <c r="B21" s="80" t="s">
        <v>42</v>
      </c>
      <c r="C21" s="111" t="s">
        <v>289</v>
      </c>
      <c r="D21" s="183" t="s">
        <v>290</v>
      </c>
      <c r="E21" s="81" t="s">
        <v>581</v>
      </c>
      <c r="F21" s="118" t="s">
        <v>335</v>
      </c>
      <c r="G21" s="124" t="s">
        <v>467</v>
      </c>
      <c r="H21" s="185" t="s">
        <v>214</v>
      </c>
    </row>
    <row r="22" spans="1:8" ht="24.95" customHeight="1" thickBot="1">
      <c r="A22" s="191" t="s">
        <v>328</v>
      </c>
      <c r="B22" s="84" t="s">
        <v>43</v>
      </c>
      <c r="C22" s="117" t="s">
        <v>280</v>
      </c>
      <c r="D22" s="84" t="s">
        <v>556</v>
      </c>
      <c r="E22" s="84" t="s">
        <v>192</v>
      </c>
      <c r="F22" s="84" t="s">
        <v>291</v>
      </c>
      <c r="G22" s="329" t="s">
        <v>423</v>
      </c>
      <c r="H22" s="125"/>
    </row>
    <row r="23" spans="1:8" ht="24.95" customHeight="1">
      <c r="A23" s="188" t="s">
        <v>329</v>
      </c>
      <c r="B23" s="82" t="s">
        <v>44</v>
      </c>
      <c r="C23" s="192" t="s">
        <v>126</v>
      </c>
      <c r="D23" s="193" t="s">
        <v>353</v>
      </c>
      <c r="E23" s="87" t="s">
        <v>566</v>
      </c>
      <c r="F23" s="182" t="s">
        <v>110</v>
      </c>
      <c r="G23" s="223" t="s">
        <v>424</v>
      </c>
      <c r="H23" s="194"/>
    </row>
    <row r="24" spans="1:8" ht="24.95" customHeight="1">
      <c r="A24" s="188" t="s">
        <v>330</v>
      </c>
      <c r="B24" s="76" t="s">
        <v>40</v>
      </c>
      <c r="C24" s="111" t="s">
        <v>332</v>
      </c>
      <c r="D24" s="77" t="s">
        <v>352</v>
      </c>
      <c r="E24" s="80" t="s">
        <v>537</v>
      </c>
      <c r="F24" s="118" t="s">
        <v>337</v>
      </c>
      <c r="G24" s="224" t="s">
        <v>534</v>
      </c>
      <c r="H24" s="83"/>
    </row>
    <row r="25" spans="1:8" ht="24.95" customHeight="1" thickBot="1">
      <c r="A25" s="191" t="s">
        <v>331</v>
      </c>
      <c r="B25" s="84" t="s">
        <v>41</v>
      </c>
      <c r="C25" s="226" t="s">
        <v>346</v>
      </c>
      <c r="D25" s="109" t="s">
        <v>347</v>
      </c>
      <c r="E25" s="109" t="s">
        <v>355</v>
      </c>
      <c r="F25" s="227" t="s">
        <v>226</v>
      </c>
      <c r="G25" s="228" t="s">
        <v>345</v>
      </c>
      <c r="H25" s="125"/>
    </row>
    <row r="26" spans="1:8" ht="27" customHeight="1">
      <c r="A26" s="132" t="s">
        <v>45</v>
      </c>
      <c r="B26" s="89"/>
      <c r="C26" s="72"/>
      <c r="D26" s="72"/>
      <c r="E26" s="72"/>
      <c r="F26" s="72"/>
      <c r="G26" s="89"/>
      <c r="H26" s="133"/>
    </row>
    <row r="27" spans="1:8" ht="25.5" customHeight="1">
      <c r="A27" s="344" t="s">
        <v>541</v>
      </c>
      <c r="B27" s="345"/>
      <c r="C27" s="345"/>
      <c r="D27" s="345"/>
      <c r="E27" s="345"/>
      <c r="F27" s="345"/>
      <c r="G27" s="345"/>
      <c r="H27" s="133"/>
    </row>
    <row r="28" spans="1:8">
      <c r="A28" s="353" t="s">
        <v>542</v>
      </c>
      <c r="B28" s="354"/>
      <c r="C28" s="354"/>
      <c r="D28" s="354"/>
      <c r="E28" s="354"/>
      <c r="F28" s="354"/>
      <c r="G28" s="354"/>
      <c r="H28" s="355"/>
    </row>
    <row r="29" spans="1:8" ht="33.75" customHeight="1" thickBot="1">
      <c r="A29" s="356"/>
      <c r="B29" s="357"/>
      <c r="C29" s="357"/>
      <c r="D29" s="357"/>
      <c r="E29" s="357"/>
      <c r="F29" s="357"/>
      <c r="G29" s="357"/>
      <c r="H29" s="358"/>
    </row>
    <row r="30" spans="1:8" ht="25.5">
      <c r="A30" s="346" t="s">
        <v>46</v>
      </c>
      <c r="B30" s="346"/>
      <c r="C30" s="346"/>
      <c r="D30" s="346"/>
      <c r="E30" s="346"/>
      <c r="F30" s="346"/>
      <c r="G30" s="346"/>
      <c r="H30" s="346"/>
    </row>
    <row r="31" spans="1:8" ht="21">
      <c r="A31" s="340" t="s">
        <v>47</v>
      </c>
      <c r="B31" s="340"/>
      <c r="C31" s="340"/>
      <c r="D31" s="340"/>
      <c r="E31" s="340"/>
      <c r="F31" s="340"/>
      <c r="G31" s="340"/>
      <c r="H31" s="340"/>
    </row>
  </sheetData>
  <mergeCells count="6">
    <mergeCell ref="A31:H31"/>
    <mergeCell ref="A1:H2"/>
    <mergeCell ref="A27:G27"/>
    <mergeCell ref="A30:H30"/>
    <mergeCell ref="C6:H7"/>
    <mergeCell ref="A28:H29"/>
  </mergeCells>
  <phoneticPr fontId="4" type="noConversion"/>
  <printOptions horizontalCentered="1"/>
  <pageMargins left="0.59055118110236227" right="0.55118110236220474" top="0.82677165354330717" bottom="0.51181102362204722" header="0.55118110236220474" footer="0.47244094488188981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zoomScale="66" zoomScaleNormal="66" zoomScaleSheetLayoutView="65" workbookViewId="0">
      <selection activeCell="AA14" sqref="AA14"/>
    </sheetView>
  </sheetViews>
  <sheetFormatPr defaultRowHeight="5.65" customHeight="1"/>
  <cols>
    <col min="1" max="1" width="5.125" style="55" customWidth="1"/>
    <col min="2" max="2" width="5.625" style="56" customWidth="1"/>
    <col min="3" max="3" width="15.5" style="56" customWidth="1"/>
    <col min="4" max="4" width="6.5" style="56" hidden="1" customWidth="1"/>
    <col min="5" max="5" width="6.5" style="56" customWidth="1"/>
    <col min="6" max="6" width="5.625" style="56" customWidth="1"/>
    <col min="7" max="7" width="12.625" style="56" customWidth="1"/>
    <col min="8" max="8" width="6.5" style="56" customWidth="1"/>
    <col min="9" max="9" width="7.5" style="32" customWidth="1"/>
    <col min="10" max="10" width="5.625" style="32" customWidth="1"/>
    <col min="11" max="11" width="14" style="32" customWidth="1"/>
    <col min="12" max="12" width="6.5" style="32" customWidth="1"/>
    <col min="13" max="13" width="7.75" style="32" customWidth="1"/>
    <col min="14" max="14" width="6.25" style="32" customWidth="1"/>
    <col min="15" max="15" width="12.625" style="32" customWidth="1"/>
    <col min="16" max="16" width="6.5" style="32" customWidth="1"/>
    <col min="17" max="17" width="8.25" style="32" customWidth="1"/>
    <col min="18" max="18" width="5.625" style="32" customWidth="1"/>
    <col min="19" max="19" width="15" style="32" customWidth="1"/>
    <col min="20" max="20" width="6.5" style="32" customWidth="1"/>
    <col min="21" max="21" width="7.25" style="32" customWidth="1"/>
    <col min="22" max="229" width="9" style="32"/>
    <col min="230" max="230" width="5.125" style="32" customWidth="1"/>
    <col min="231" max="231" width="5.625" style="32" customWidth="1"/>
    <col min="232" max="232" width="14.375" style="32" customWidth="1"/>
    <col min="233" max="234" width="6.5" style="32" customWidth="1"/>
    <col min="235" max="235" width="5.625" style="32" customWidth="1"/>
    <col min="236" max="236" width="12.625" style="32" customWidth="1"/>
    <col min="237" max="237" width="6.5" style="32" customWidth="1"/>
    <col min="238" max="238" width="7.5" style="32" customWidth="1"/>
    <col min="239" max="239" width="5.625" style="32" customWidth="1"/>
    <col min="240" max="240" width="14" style="32" customWidth="1"/>
    <col min="241" max="242" width="6.5" style="32" customWidth="1"/>
    <col min="243" max="243" width="5.625" style="32" customWidth="1"/>
    <col min="244" max="244" width="12.625" style="32" customWidth="1"/>
    <col min="245" max="245" width="6.5" style="32" customWidth="1"/>
    <col min="246" max="246" width="8.25" style="32" customWidth="1"/>
    <col min="247" max="247" width="5.625" style="32" customWidth="1"/>
    <col min="248" max="248" width="15" style="32" customWidth="1"/>
    <col min="249" max="249" width="6.5" style="32" customWidth="1"/>
    <col min="250" max="250" width="7.25" style="32" customWidth="1"/>
    <col min="251" max="485" width="9" style="32"/>
    <col min="486" max="486" width="5.125" style="32" customWidth="1"/>
    <col min="487" max="487" width="5.625" style="32" customWidth="1"/>
    <col min="488" max="488" width="14.375" style="32" customWidth="1"/>
    <col min="489" max="490" width="6.5" style="32" customWidth="1"/>
    <col min="491" max="491" width="5.625" style="32" customWidth="1"/>
    <col min="492" max="492" width="12.625" style="32" customWidth="1"/>
    <col min="493" max="493" width="6.5" style="32" customWidth="1"/>
    <col min="494" max="494" width="7.5" style="32" customWidth="1"/>
    <col min="495" max="495" width="5.625" style="32" customWidth="1"/>
    <col min="496" max="496" width="14" style="32" customWidth="1"/>
    <col min="497" max="498" width="6.5" style="32" customWidth="1"/>
    <col min="499" max="499" width="5.625" style="32" customWidth="1"/>
    <col min="500" max="500" width="12.625" style="32" customWidth="1"/>
    <col min="501" max="501" width="6.5" style="32" customWidth="1"/>
    <col min="502" max="502" width="8.25" style="32" customWidth="1"/>
    <col min="503" max="503" width="5.625" style="32" customWidth="1"/>
    <col min="504" max="504" width="15" style="32" customWidth="1"/>
    <col min="505" max="505" width="6.5" style="32" customWidth="1"/>
    <col min="506" max="506" width="7.25" style="32" customWidth="1"/>
    <col min="507" max="741" width="9" style="32"/>
    <col min="742" max="742" width="5.125" style="32" customWidth="1"/>
    <col min="743" max="743" width="5.625" style="32" customWidth="1"/>
    <col min="744" max="744" width="14.375" style="32" customWidth="1"/>
    <col min="745" max="746" width="6.5" style="32" customWidth="1"/>
    <col min="747" max="747" width="5.625" style="32" customWidth="1"/>
    <col min="748" max="748" width="12.625" style="32" customWidth="1"/>
    <col min="749" max="749" width="6.5" style="32" customWidth="1"/>
    <col min="750" max="750" width="7.5" style="32" customWidth="1"/>
    <col min="751" max="751" width="5.625" style="32" customWidth="1"/>
    <col min="752" max="752" width="14" style="32" customWidth="1"/>
    <col min="753" max="754" width="6.5" style="32" customWidth="1"/>
    <col min="755" max="755" width="5.625" style="32" customWidth="1"/>
    <col min="756" max="756" width="12.625" style="32" customWidth="1"/>
    <col min="757" max="757" width="6.5" style="32" customWidth="1"/>
    <col min="758" max="758" width="8.25" style="32" customWidth="1"/>
    <col min="759" max="759" width="5.625" style="32" customWidth="1"/>
    <col min="760" max="760" width="15" style="32" customWidth="1"/>
    <col min="761" max="761" width="6.5" style="32" customWidth="1"/>
    <col min="762" max="762" width="7.25" style="32" customWidth="1"/>
    <col min="763" max="997" width="9" style="32"/>
    <col min="998" max="998" width="5.125" style="32" customWidth="1"/>
    <col min="999" max="999" width="5.625" style="32" customWidth="1"/>
    <col min="1000" max="1000" width="14.375" style="32" customWidth="1"/>
    <col min="1001" max="1002" width="6.5" style="32" customWidth="1"/>
    <col min="1003" max="1003" width="5.625" style="32" customWidth="1"/>
    <col min="1004" max="1004" width="12.625" style="32" customWidth="1"/>
    <col min="1005" max="1005" width="6.5" style="32" customWidth="1"/>
    <col min="1006" max="1006" width="7.5" style="32" customWidth="1"/>
    <col min="1007" max="1007" width="5.625" style="32" customWidth="1"/>
    <col min="1008" max="1008" width="14" style="32" customWidth="1"/>
    <col min="1009" max="1010" width="6.5" style="32" customWidth="1"/>
    <col min="1011" max="1011" width="5.625" style="32" customWidth="1"/>
    <col min="1012" max="1012" width="12.625" style="32" customWidth="1"/>
    <col min="1013" max="1013" width="6.5" style="32" customWidth="1"/>
    <col min="1014" max="1014" width="8.25" style="32" customWidth="1"/>
    <col min="1015" max="1015" width="5.625" style="32" customWidth="1"/>
    <col min="1016" max="1016" width="15" style="32" customWidth="1"/>
    <col min="1017" max="1017" width="6.5" style="32" customWidth="1"/>
    <col min="1018" max="1018" width="7.25" style="32" customWidth="1"/>
    <col min="1019" max="1253" width="9" style="32"/>
    <col min="1254" max="1254" width="5.125" style="32" customWidth="1"/>
    <col min="1255" max="1255" width="5.625" style="32" customWidth="1"/>
    <col min="1256" max="1256" width="14.375" style="32" customWidth="1"/>
    <col min="1257" max="1258" width="6.5" style="32" customWidth="1"/>
    <col min="1259" max="1259" width="5.625" style="32" customWidth="1"/>
    <col min="1260" max="1260" width="12.625" style="32" customWidth="1"/>
    <col min="1261" max="1261" width="6.5" style="32" customWidth="1"/>
    <col min="1262" max="1262" width="7.5" style="32" customWidth="1"/>
    <col min="1263" max="1263" width="5.625" style="32" customWidth="1"/>
    <col min="1264" max="1264" width="14" style="32" customWidth="1"/>
    <col min="1265" max="1266" width="6.5" style="32" customWidth="1"/>
    <col min="1267" max="1267" width="5.625" style="32" customWidth="1"/>
    <col min="1268" max="1268" width="12.625" style="32" customWidth="1"/>
    <col min="1269" max="1269" width="6.5" style="32" customWidth="1"/>
    <col min="1270" max="1270" width="8.25" style="32" customWidth="1"/>
    <col min="1271" max="1271" width="5.625" style="32" customWidth="1"/>
    <col min="1272" max="1272" width="15" style="32" customWidth="1"/>
    <col min="1273" max="1273" width="6.5" style="32" customWidth="1"/>
    <col min="1274" max="1274" width="7.25" style="32" customWidth="1"/>
    <col min="1275" max="1509" width="9" style="32"/>
    <col min="1510" max="1510" width="5.125" style="32" customWidth="1"/>
    <col min="1511" max="1511" width="5.625" style="32" customWidth="1"/>
    <col min="1512" max="1512" width="14.375" style="32" customWidth="1"/>
    <col min="1513" max="1514" width="6.5" style="32" customWidth="1"/>
    <col min="1515" max="1515" width="5.625" style="32" customWidth="1"/>
    <col min="1516" max="1516" width="12.625" style="32" customWidth="1"/>
    <col min="1517" max="1517" width="6.5" style="32" customWidth="1"/>
    <col min="1518" max="1518" width="7.5" style="32" customWidth="1"/>
    <col min="1519" max="1519" width="5.625" style="32" customWidth="1"/>
    <col min="1520" max="1520" width="14" style="32" customWidth="1"/>
    <col min="1521" max="1522" width="6.5" style="32" customWidth="1"/>
    <col min="1523" max="1523" width="5.625" style="32" customWidth="1"/>
    <col min="1524" max="1524" width="12.625" style="32" customWidth="1"/>
    <col min="1525" max="1525" width="6.5" style="32" customWidth="1"/>
    <col min="1526" max="1526" width="8.25" style="32" customWidth="1"/>
    <col min="1527" max="1527" width="5.625" style="32" customWidth="1"/>
    <col min="1528" max="1528" width="15" style="32" customWidth="1"/>
    <col min="1529" max="1529" width="6.5" style="32" customWidth="1"/>
    <col min="1530" max="1530" width="7.25" style="32" customWidth="1"/>
    <col min="1531" max="1765" width="9" style="32"/>
    <col min="1766" max="1766" width="5.125" style="32" customWidth="1"/>
    <col min="1767" max="1767" width="5.625" style="32" customWidth="1"/>
    <col min="1768" max="1768" width="14.375" style="32" customWidth="1"/>
    <col min="1769" max="1770" width="6.5" style="32" customWidth="1"/>
    <col min="1771" max="1771" width="5.625" style="32" customWidth="1"/>
    <col min="1772" max="1772" width="12.625" style="32" customWidth="1"/>
    <col min="1773" max="1773" width="6.5" style="32" customWidth="1"/>
    <col min="1774" max="1774" width="7.5" style="32" customWidth="1"/>
    <col min="1775" max="1775" width="5.625" style="32" customWidth="1"/>
    <col min="1776" max="1776" width="14" style="32" customWidth="1"/>
    <col min="1777" max="1778" width="6.5" style="32" customWidth="1"/>
    <col min="1779" max="1779" width="5.625" style="32" customWidth="1"/>
    <col min="1780" max="1780" width="12.625" style="32" customWidth="1"/>
    <col min="1781" max="1781" width="6.5" style="32" customWidth="1"/>
    <col min="1782" max="1782" width="8.25" style="32" customWidth="1"/>
    <col min="1783" max="1783" width="5.625" style="32" customWidth="1"/>
    <col min="1784" max="1784" width="15" style="32" customWidth="1"/>
    <col min="1785" max="1785" width="6.5" style="32" customWidth="1"/>
    <col min="1786" max="1786" width="7.25" style="32" customWidth="1"/>
    <col min="1787" max="2021" width="9" style="32"/>
    <col min="2022" max="2022" width="5.125" style="32" customWidth="1"/>
    <col min="2023" max="2023" width="5.625" style="32" customWidth="1"/>
    <col min="2024" max="2024" width="14.375" style="32" customWidth="1"/>
    <col min="2025" max="2026" width="6.5" style="32" customWidth="1"/>
    <col min="2027" max="2027" width="5.625" style="32" customWidth="1"/>
    <col min="2028" max="2028" width="12.625" style="32" customWidth="1"/>
    <col min="2029" max="2029" width="6.5" style="32" customWidth="1"/>
    <col min="2030" max="2030" width="7.5" style="32" customWidth="1"/>
    <col min="2031" max="2031" width="5.625" style="32" customWidth="1"/>
    <col min="2032" max="2032" width="14" style="32" customWidth="1"/>
    <col min="2033" max="2034" width="6.5" style="32" customWidth="1"/>
    <col min="2035" max="2035" width="5.625" style="32" customWidth="1"/>
    <col min="2036" max="2036" width="12.625" style="32" customWidth="1"/>
    <col min="2037" max="2037" width="6.5" style="32" customWidth="1"/>
    <col min="2038" max="2038" width="8.25" style="32" customWidth="1"/>
    <col min="2039" max="2039" width="5.625" style="32" customWidth="1"/>
    <col min="2040" max="2040" width="15" style="32" customWidth="1"/>
    <col min="2041" max="2041" width="6.5" style="32" customWidth="1"/>
    <col min="2042" max="2042" width="7.25" style="32" customWidth="1"/>
    <col min="2043" max="2277" width="9" style="32"/>
    <col min="2278" max="2278" width="5.125" style="32" customWidth="1"/>
    <col min="2279" max="2279" width="5.625" style="32" customWidth="1"/>
    <col min="2280" max="2280" width="14.375" style="32" customWidth="1"/>
    <col min="2281" max="2282" width="6.5" style="32" customWidth="1"/>
    <col min="2283" max="2283" width="5.625" style="32" customWidth="1"/>
    <col min="2284" max="2284" width="12.625" style="32" customWidth="1"/>
    <col min="2285" max="2285" width="6.5" style="32" customWidth="1"/>
    <col min="2286" max="2286" width="7.5" style="32" customWidth="1"/>
    <col min="2287" max="2287" width="5.625" style="32" customWidth="1"/>
    <col min="2288" max="2288" width="14" style="32" customWidth="1"/>
    <col min="2289" max="2290" width="6.5" style="32" customWidth="1"/>
    <col min="2291" max="2291" width="5.625" style="32" customWidth="1"/>
    <col min="2292" max="2292" width="12.625" style="32" customWidth="1"/>
    <col min="2293" max="2293" width="6.5" style="32" customWidth="1"/>
    <col min="2294" max="2294" width="8.25" style="32" customWidth="1"/>
    <col min="2295" max="2295" width="5.625" style="32" customWidth="1"/>
    <col min="2296" max="2296" width="15" style="32" customWidth="1"/>
    <col min="2297" max="2297" width="6.5" style="32" customWidth="1"/>
    <col min="2298" max="2298" width="7.25" style="32" customWidth="1"/>
    <col min="2299" max="2533" width="9" style="32"/>
    <col min="2534" max="2534" width="5.125" style="32" customWidth="1"/>
    <col min="2535" max="2535" width="5.625" style="32" customWidth="1"/>
    <col min="2536" max="2536" width="14.375" style="32" customWidth="1"/>
    <col min="2537" max="2538" width="6.5" style="32" customWidth="1"/>
    <col min="2539" max="2539" width="5.625" style="32" customWidth="1"/>
    <col min="2540" max="2540" width="12.625" style="32" customWidth="1"/>
    <col min="2541" max="2541" width="6.5" style="32" customWidth="1"/>
    <col min="2542" max="2542" width="7.5" style="32" customWidth="1"/>
    <col min="2543" max="2543" width="5.625" style="32" customWidth="1"/>
    <col min="2544" max="2544" width="14" style="32" customWidth="1"/>
    <col min="2545" max="2546" width="6.5" style="32" customWidth="1"/>
    <col min="2547" max="2547" width="5.625" style="32" customWidth="1"/>
    <col min="2548" max="2548" width="12.625" style="32" customWidth="1"/>
    <col min="2549" max="2549" width="6.5" style="32" customWidth="1"/>
    <col min="2550" max="2550" width="8.25" style="32" customWidth="1"/>
    <col min="2551" max="2551" width="5.625" style="32" customWidth="1"/>
    <col min="2552" max="2552" width="15" style="32" customWidth="1"/>
    <col min="2553" max="2553" width="6.5" style="32" customWidth="1"/>
    <col min="2554" max="2554" width="7.25" style="32" customWidth="1"/>
    <col min="2555" max="2789" width="9" style="32"/>
    <col min="2790" max="2790" width="5.125" style="32" customWidth="1"/>
    <col min="2791" max="2791" width="5.625" style="32" customWidth="1"/>
    <col min="2792" max="2792" width="14.375" style="32" customWidth="1"/>
    <col min="2793" max="2794" width="6.5" style="32" customWidth="1"/>
    <col min="2795" max="2795" width="5.625" style="32" customWidth="1"/>
    <col min="2796" max="2796" width="12.625" style="32" customWidth="1"/>
    <col min="2797" max="2797" width="6.5" style="32" customWidth="1"/>
    <col min="2798" max="2798" width="7.5" style="32" customWidth="1"/>
    <col min="2799" max="2799" width="5.625" style="32" customWidth="1"/>
    <col min="2800" max="2800" width="14" style="32" customWidth="1"/>
    <col min="2801" max="2802" width="6.5" style="32" customWidth="1"/>
    <col min="2803" max="2803" width="5.625" style="32" customWidth="1"/>
    <col min="2804" max="2804" width="12.625" style="32" customWidth="1"/>
    <col min="2805" max="2805" width="6.5" style="32" customWidth="1"/>
    <col min="2806" max="2806" width="8.25" style="32" customWidth="1"/>
    <col min="2807" max="2807" width="5.625" style="32" customWidth="1"/>
    <col min="2808" max="2808" width="15" style="32" customWidth="1"/>
    <col min="2809" max="2809" width="6.5" style="32" customWidth="1"/>
    <col min="2810" max="2810" width="7.25" style="32" customWidth="1"/>
    <col min="2811" max="3045" width="9" style="32"/>
    <col min="3046" max="3046" width="5.125" style="32" customWidth="1"/>
    <col min="3047" max="3047" width="5.625" style="32" customWidth="1"/>
    <col min="3048" max="3048" width="14.375" style="32" customWidth="1"/>
    <col min="3049" max="3050" width="6.5" style="32" customWidth="1"/>
    <col min="3051" max="3051" width="5.625" style="32" customWidth="1"/>
    <col min="3052" max="3052" width="12.625" style="32" customWidth="1"/>
    <col min="3053" max="3053" width="6.5" style="32" customWidth="1"/>
    <col min="3054" max="3054" width="7.5" style="32" customWidth="1"/>
    <col min="3055" max="3055" width="5.625" style="32" customWidth="1"/>
    <col min="3056" max="3056" width="14" style="32" customWidth="1"/>
    <col min="3057" max="3058" width="6.5" style="32" customWidth="1"/>
    <col min="3059" max="3059" width="5.625" style="32" customWidth="1"/>
    <col min="3060" max="3060" width="12.625" style="32" customWidth="1"/>
    <col min="3061" max="3061" width="6.5" style="32" customWidth="1"/>
    <col min="3062" max="3062" width="8.25" style="32" customWidth="1"/>
    <col min="3063" max="3063" width="5.625" style="32" customWidth="1"/>
    <col min="3064" max="3064" width="15" style="32" customWidth="1"/>
    <col min="3065" max="3065" width="6.5" style="32" customWidth="1"/>
    <col min="3066" max="3066" width="7.25" style="32" customWidth="1"/>
    <col min="3067" max="3301" width="9" style="32"/>
    <col min="3302" max="3302" width="5.125" style="32" customWidth="1"/>
    <col min="3303" max="3303" width="5.625" style="32" customWidth="1"/>
    <col min="3304" max="3304" width="14.375" style="32" customWidth="1"/>
    <col min="3305" max="3306" width="6.5" style="32" customWidth="1"/>
    <col min="3307" max="3307" width="5.625" style="32" customWidth="1"/>
    <col min="3308" max="3308" width="12.625" style="32" customWidth="1"/>
    <col min="3309" max="3309" width="6.5" style="32" customWidth="1"/>
    <col min="3310" max="3310" width="7.5" style="32" customWidth="1"/>
    <col min="3311" max="3311" width="5.625" style="32" customWidth="1"/>
    <col min="3312" max="3312" width="14" style="32" customWidth="1"/>
    <col min="3313" max="3314" width="6.5" style="32" customWidth="1"/>
    <col min="3315" max="3315" width="5.625" style="32" customWidth="1"/>
    <col min="3316" max="3316" width="12.625" style="32" customWidth="1"/>
    <col min="3317" max="3317" width="6.5" style="32" customWidth="1"/>
    <col min="3318" max="3318" width="8.25" style="32" customWidth="1"/>
    <col min="3319" max="3319" width="5.625" style="32" customWidth="1"/>
    <col min="3320" max="3320" width="15" style="32" customWidth="1"/>
    <col min="3321" max="3321" width="6.5" style="32" customWidth="1"/>
    <col min="3322" max="3322" width="7.25" style="32" customWidth="1"/>
    <col min="3323" max="3557" width="9" style="32"/>
    <col min="3558" max="3558" width="5.125" style="32" customWidth="1"/>
    <col min="3559" max="3559" width="5.625" style="32" customWidth="1"/>
    <col min="3560" max="3560" width="14.375" style="32" customWidth="1"/>
    <col min="3561" max="3562" width="6.5" style="32" customWidth="1"/>
    <col min="3563" max="3563" width="5.625" style="32" customWidth="1"/>
    <col min="3564" max="3564" width="12.625" style="32" customWidth="1"/>
    <col min="3565" max="3565" width="6.5" style="32" customWidth="1"/>
    <col min="3566" max="3566" width="7.5" style="32" customWidth="1"/>
    <col min="3567" max="3567" width="5.625" style="32" customWidth="1"/>
    <col min="3568" max="3568" width="14" style="32" customWidth="1"/>
    <col min="3569" max="3570" width="6.5" style="32" customWidth="1"/>
    <col min="3571" max="3571" width="5.625" style="32" customWidth="1"/>
    <col min="3572" max="3572" width="12.625" style="32" customWidth="1"/>
    <col min="3573" max="3573" width="6.5" style="32" customWidth="1"/>
    <col min="3574" max="3574" width="8.25" style="32" customWidth="1"/>
    <col min="3575" max="3575" width="5.625" style="32" customWidth="1"/>
    <col min="3576" max="3576" width="15" style="32" customWidth="1"/>
    <col min="3577" max="3577" width="6.5" style="32" customWidth="1"/>
    <col min="3578" max="3578" width="7.25" style="32" customWidth="1"/>
    <col min="3579" max="3813" width="9" style="32"/>
    <col min="3814" max="3814" width="5.125" style="32" customWidth="1"/>
    <col min="3815" max="3815" width="5.625" style="32" customWidth="1"/>
    <col min="3816" max="3816" width="14.375" style="32" customWidth="1"/>
    <col min="3817" max="3818" width="6.5" style="32" customWidth="1"/>
    <col min="3819" max="3819" width="5.625" style="32" customWidth="1"/>
    <col min="3820" max="3820" width="12.625" style="32" customWidth="1"/>
    <col min="3821" max="3821" width="6.5" style="32" customWidth="1"/>
    <col min="3822" max="3822" width="7.5" style="32" customWidth="1"/>
    <col min="3823" max="3823" width="5.625" style="32" customWidth="1"/>
    <col min="3824" max="3824" width="14" style="32" customWidth="1"/>
    <col min="3825" max="3826" width="6.5" style="32" customWidth="1"/>
    <col min="3827" max="3827" width="5.625" style="32" customWidth="1"/>
    <col min="3828" max="3828" width="12.625" style="32" customWidth="1"/>
    <col min="3829" max="3829" width="6.5" style="32" customWidth="1"/>
    <col min="3830" max="3830" width="8.25" style="32" customWidth="1"/>
    <col min="3831" max="3831" width="5.625" style="32" customWidth="1"/>
    <col min="3832" max="3832" width="15" style="32" customWidth="1"/>
    <col min="3833" max="3833" width="6.5" style="32" customWidth="1"/>
    <col min="3834" max="3834" width="7.25" style="32" customWidth="1"/>
    <col min="3835" max="4069" width="9" style="32"/>
    <col min="4070" max="4070" width="5.125" style="32" customWidth="1"/>
    <col min="4071" max="4071" width="5.625" style="32" customWidth="1"/>
    <col min="4072" max="4072" width="14.375" style="32" customWidth="1"/>
    <col min="4073" max="4074" width="6.5" style="32" customWidth="1"/>
    <col min="4075" max="4075" width="5.625" style="32" customWidth="1"/>
    <col min="4076" max="4076" width="12.625" style="32" customWidth="1"/>
    <col min="4077" max="4077" width="6.5" style="32" customWidth="1"/>
    <col min="4078" max="4078" width="7.5" style="32" customWidth="1"/>
    <col min="4079" max="4079" width="5.625" style="32" customWidth="1"/>
    <col min="4080" max="4080" width="14" style="32" customWidth="1"/>
    <col min="4081" max="4082" width="6.5" style="32" customWidth="1"/>
    <col min="4083" max="4083" width="5.625" style="32" customWidth="1"/>
    <col min="4084" max="4084" width="12.625" style="32" customWidth="1"/>
    <col min="4085" max="4085" width="6.5" style="32" customWidth="1"/>
    <col min="4086" max="4086" width="8.25" style="32" customWidth="1"/>
    <col min="4087" max="4087" width="5.625" style="32" customWidth="1"/>
    <col min="4088" max="4088" width="15" style="32" customWidth="1"/>
    <col min="4089" max="4089" width="6.5" style="32" customWidth="1"/>
    <col min="4090" max="4090" width="7.25" style="32" customWidth="1"/>
    <col min="4091" max="4325" width="9" style="32"/>
    <col min="4326" max="4326" width="5.125" style="32" customWidth="1"/>
    <col min="4327" max="4327" width="5.625" style="32" customWidth="1"/>
    <col min="4328" max="4328" width="14.375" style="32" customWidth="1"/>
    <col min="4329" max="4330" width="6.5" style="32" customWidth="1"/>
    <col min="4331" max="4331" width="5.625" style="32" customWidth="1"/>
    <col min="4332" max="4332" width="12.625" style="32" customWidth="1"/>
    <col min="4333" max="4333" width="6.5" style="32" customWidth="1"/>
    <col min="4334" max="4334" width="7.5" style="32" customWidth="1"/>
    <col min="4335" max="4335" width="5.625" style="32" customWidth="1"/>
    <col min="4336" max="4336" width="14" style="32" customWidth="1"/>
    <col min="4337" max="4338" width="6.5" style="32" customWidth="1"/>
    <col min="4339" max="4339" width="5.625" style="32" customWidth="1"/>
    <col min="4340" max="4340" width="12.625" style="32" customWidth="1"/>
    <col min="4341" max="4341" width="6.5" style="32" customWidth="1"/>
    <col min="4342" max="4342" width="8.25" style="32" customWidth="1"/>
    <col min="4343" max="4343" width="5.625" style="32" customWidth="1"/>
    <col min="4344" max="4344" width="15" style="32" customWidth="1"/>
    <col min="4345" max="4345" width="6.5" style="32" customWidth="1"/>
    <col min="4346" max="4346" width="7.25" style="32" customWidth="1"/>
    <col min="4347" max="4581" width="9" style="32"/>
    <col min="4582" max="4582" width="5.125" style="32" customWidth="1"/>
    <col min="4583" max="4583" width="5.625" style="32" customWidth="1"/>
    <col min="4584" max="4584" width="14.375" style="32" customWidth="1"/>
    <col min="4585" max="4586" width="6.5" style="32" customWidth="1"/>
    <col min="4587" max="4587" width="5.625" style="32" customWidth="1"/>
    <col min="4588" max="4588" width="12.625" style="32" customWidth="1"/>
    <col min="4589" max="4589" width="6.5" style="32" customWidth="1"/>
    <col min="4590" max="4590" width="7.5" style="32" customWidth="1"/>
    <col min="4591" max="4591" width="5.625" style="32" customWidth="1"/>
    <col min="4592" max="4592" width="14" style="32" customWidth="1"/>
    <col min="4593" max="4594" width="6.5" style="32" customWidth="1"/>
    <col min="4595" max="4595" width="5.625" style="32" customWidth="1"/>
    <col min="4596" max="4596" width="12.625" style="32" customWidth="1"/>
    <col min="4597" max="4597" width="6.5" style="32" customWidth="1"/>
    <col min="4598" max="4598" width="8.25" style="32" customWidth="1"/>
    <col min="4599" max="4599" width="5.625" style="32" customWidth="1"/>
    <col min="4600" max="4600" width="15" style="32" customWidth="1"/>
    <col min="4601" max="4601" width="6.5" style="32" customWidth="1"/>
    <col min="4602" max="4602" width="7.25" style="32" customWidth="1"/>
    <col min="4603" max="4837" width="9" style="32"/>
    <col min="4838" max="4838" width="5.125" style="32" customWidth="1"/>
    <col min="4839" max="4839" width="5.625" style="32" customWidth="1"/>
    <col min="4840" max="4840" width="14.375" style="32" customWidth="1"/>
    <col min="4841" max="4842" width="6.5" style="32" customWidth="1"/>
    <col min="4843" max="4843" width="5.625" style="32" customWidth="1"/>
    <col min="4844" max="4844" width="12.625" style="32" customWidth="1"/>
    <col min="4845" max="4845" width="6.5" style="32" customWidth="1"/>
    <col min="4846" max="4846" width="7.5" style="32" customWidth="1"/>
    <col min="4847" max="4847" width="5.625" style="32" customWidth="1"/>
    <col min="4848" max="4848" width="14" style="32" customWidth="1"/>
    <col min="4849" max="4850" width="6.5" style="32" customWidth="1"/>
    <col min="4851" max="4851" width="5.625" style="32" customWidth="1"/>
    <col min="4852" max="4852" width="12.625" style="32" customWidth="1"/>
    <col min="4853" max="4853" width="6.5" style="32" customWidth="1"/>
    <col min="4854" max="4854" width="8.25" style="32" customWidth="1"/>
    <col min="4855" max="4855" width="5.625" style="32" customWidth="1"/>
    <col min="4856" max="4856" width="15" style="32" customWidth="1"/>
    <col min="4857" max="4857" width="6.5" style="32" customWidth="1"/>
    <col min="4858" max="4858" width="7.25" style="32" customWidth="1"/>
    <col min="4859" max="5093" width="9" style="32"/>
    <col min="5094" max="5094" width="5.125" style="32" customWidth="1"/>
    <col min="5095" max="5095" width="5.625" style="32" customWidth="1"/>
    <col min="5096" max="5096" width="14.375" style="32" customWidth="1"/>
    <col min="5097" max="5098" width="6.5" style="32" customWidth="1"/>
    <col min="5099" max="5099" width="5.625" style="32" customWidth="1"/>
    <col min="5100" max="5100" width="12.625" style="32" customWidth="1"/>
    <col min="5101" max="5101" width="6.5" style="32" customWidth="1"/>
    <col min="5102" max="5102" width="7.5" style="32" customWidth="1"/>
    <col min="5103" max="5103" width="5.625" style="32" customWidth="1"/>
    <col min="5104" max="5104" width="14" style="32" customWidth="1"/>
    <col min="5105" max="5106" width="6.5" style="32" customWidth="1"/>
    <col min="5107" max="5107" width="5.625" style="32" customWidth="1"/>
    <col min="5108" max="5108" width="12.625" style="32" customWidth="1"/>
    <col min="5109" max="5109" width="6.5" style="32" customWidth="1"/>
    <col min="5110" max="5110" width="8.25" style="32" customWidth="1"/>
    <col min="5111" max="5111" width="5.625" style="32" customWidth="1"/>
    <col min="5112" max="5112" width="15" style="32" customWidth="1"/>
    <col min="5113" max="5113" width="6.5" style="32" customWidth="1"/>
    <col min="5114" max="5114" width="7.25" style="32" customWidth="1"/>
    <col min="5115" max="5349" width="9" style="32"/>
    <col min="5350" max="5350" width="5.125" style="32" customWidth="1"/>
    <col min="5351" max="5351" width="5.625" style="32" customWidth="1"/>
    <col min="5352" max="5352" width="14.375" style="32" customWidth="1"/>
    <col min="5353" max="5354" width="6.5" style="32" customWidth="1"/>
    <col min="5355" max="5355" width="5.625" style="32" customWidth="1"/>
    <col min="5356" max="5356" width="12.625" style="32" customWidth="1"/>
    <col min="5357" max="5357" width="6.5" style="32" customWidth="1"/>
    <col min="5358" max="5358" width="7.5" style="32" customWidth="1"/>
    <col min="5359" max="5359" width="5.625" style="32" customWidth="1"/>
    <col min="5360" max="5360" width="14" style="32" customWidth="1"/>
    <col min="5361" max="5362" width="6.5" style="32" customWidth="1"/>
    <col min="5363" max="5363" width="5.625" style="32" customWidth="1"/>
    <col min="5364" max="5364" width="12.625" style="32" customWidth="1"/>
    <col min="5365" max="5365" width="6.5" style="32" customWidth="1"/>
    <col min="5366" max="5366" width="8.25" style="32" customWidth="1"/>
    <col min="5367" max="5367" width="5.625" style="32" customWidth="1"/>
    <col min="5368" max="5368" width="15" style="32" customWidth="1"/>
    <col min="5369" max="5369" width="6.5" style="32" customWidth="1"/>
    <col min="5370" max="5370" width="7.25" style="32" customWidth="1"/>
    <col min="5371" max="5605" width="9" style="32"/>
    <col min="5606" max="5606" width="5.125" style="32" customWidth="1"/>
    <col min="5607" max="5607" width="5.625" style="32" customWidth="1"/>
    <col min="5608" max="5608" width="14.375" style="32" customWidth="1"/>
    <col min="5609" max="5610" width="6.5" style="32" customWidth="1"/>
    <col min="5611" max="5611" width="5.625" style="32" customWidth="1"/>
    <col min="5612" max="5612" width="12.625" style="32" customWidth="1"/>
    <col min="5613" max="5613" width="6.5" style="32" customWidth="1"/>
    <col min="5614" max="5614" width="7.5" style="32" customWidth="1"/>
    <col min="5615" max="5615" width="5.625" style="32" customWidth="1"/>
    <col min="5616" max="5616" width="14" style="32" customWidth="1"/>
    <col min="5617" max="5618" width="6.5" style="32" customWidth="1"/>
    <col min="5619" max="5619" width="5.625" style="32" customWidth="1"/>
    <col min="5620" max="5620" width="12.625" style="32" customWidth="1"/>
    <col min="5621" max="5621" width="6.5" style="32" customWidth="1"/>
    <col min="5622" max="5622" width="8.25" style="32" customWidth="1"/>
    <col min="5623" max="5623" width="5.625" style="32" customWidth="1"/>
    <col min="5624" max="5624" width="15" style="32" customWidth="1"/>
    <col min="5625" max="5625" width="6.5" style="32" customWidth="1"/>
    <col min="5626" max="5626" width="7.25" style="32" customWidth="1"/>
    <col min="5627" max="5861" width="9" style="32"/>
    <col min="5862" max="5862" width="5.125" style="32" customWidth="1"/>
    <col min="5863" max="5863" width="5.625" style="32" customWidth="1"/>
    <col min="5864" max="5864" width="14.375" style="32" customWidth="1"/>
    <col min="5865" max="5866" width="6.5" style="32" customWidth="1"/>
    <col min="5867" max="5867" width="5.625" style="32" customWidth="1"/>
    <col min="5868" max="5868" width="12.625" style="32" customWidth="1"/>
    <col min="5869" max="5869" width="6.5" style="32" customWidth="1"/>
    <col min="5870" max="5870" width="7.5" style="32" customWidth="1"/>
    <col min="5871" max="5871" width="5.625" style="32" customWidth="1"/>
    <col min="5872" max="5872" width="14" style="32" customWidth="1"/>
    <col min="5873" max="5874" width="6.5" style="32" customWidth="1"/>
    <col min="5875" max="5875" width="5.625" style="32" customWidth="1"/>
    <col min="5876" max="5876" width="12.625" style="32" customWidth="1"/>
    <col min="5877" max="5877" width="6.5" style="32" customWidth="1"/>
    <col min="5878" max="5878" width="8.25" style="32" customWidth="1"/>
    <col min="5879" max="5879" width="5.625" style="32" customWidth="1"/>
    <col min="5880" max="5880" width="15" style="32" customWidth="1"/>
    <col min="5881" max="5881" width="6.5" style="32" customWidth="1"/>
    <col min="5882" max="5882" width="7.25" style="32" customWidth="1"/>
    <col min="5883" max="6117" width="9" style="32"/>
    <col min="6118" max="6118" width="5.125" style="32" customWidth="1"/>
    <col min="6119" max="6119" width="5.625" style="32" customWidth="1"/>
    <col min="6120" max="6120" width="14.375" style="32" customWidth="1"/>
    <col min="6121" max="6122" width="6.5" style="32" customWidth="1"/>
    <col min="6123" max="6123" width="5.625" style="32" customWidth="1"/>
    <col min="6124" max="6124" width="12.625" style="32" customWidth="1"/>
    <col min="6125" max="6125" width="6.5" style="32" customWidth="1"/>
    <col min="6126" max="6126" width="7.5" style="32" customWidth="1"/>
    <col min="6127" max="6127" width="5.625" style="32" customWidth="1"/>
    <col min="6128" max="6128" width="14" style="32" customWidth="1"/>
    <col min="6129" max="6130" width="6.5" style="32" customWidth="1"/>
    <col min="6131" max="6131" width="5.625" style="32" customWidth="1"/>
    <col min="6132" max="6132" width="12.625" style="32" customWidth="1"/>
    <col min="6133" max="6133" width="6.5" style="32" customWidth="1"/>
    <col min="6134" max="6134" width="8.25" style="32" customWidth="1"/>
    <col min="6135" max="6135" width="5.625" style="32" customWidth="1"/>
    <col min="6136" max="6136" width="15" style="32" customWidth="1"/>
    <col min="6137" max="6137" width="6.5" style="32" customWidth="1"/>
    <col min="6138" max="6138" width="7.25" style="32" customWidth="1"/>
    <col min="6139" max="6373" width="9" style="32"/>
    <col min="6374" max="6374" width="5.125" style="32" customWidth="1"/>
    <col min="6375" max="6375" width="5.625" style="32" customWidth="1"/>
    <col min="6376" max="6376" width="14.375" style="32" customWidth="1"/>
    <col min="6377" max="6378" width="6.5" style="32" customWidth="1"/>
    <col min="6379" max="6379" width="5.625" style="32" customWidth="1"/>
    <col min="6380" max="6380" width="12.625" style="32" customWidth="1"/>
    <col min="6381" max="6381" width="6.5" style="32" customWidth="1"/>
    <col min="6382" max="6382" width="7.5" style="32" customWidth="1"/>
    <col min="6383" max="6383" width="5.625" style="32" customWidth="1"/>
    <col min="6384" max="6384" width="14" style="32" customWidth="1"/>
    <col min="6385" max="6386" width="6.5" style="32" customWidth="1"/>
    <col min="6387" max="6387" width="5.625" style="32" customWidth="1"/>
    <col min="6388" max="6388" width="12.625" style="32" customWidth="1"/>
    <col min="6389" max="6389" width="6.5" style="32" customWidth="1"/>
    <col min="6390" max="6390" width="8.25" style="32" customWidth="1"/>
    <col min="6391" max="6391" width="5.625" style="32" customWidth="1"/>
    <col min="6392" max="6392" width="15" style="32" customWidth="1"/>
    <col min="6393" max="6393" width="6.5" style="32" customWidth="1"/>
    <col min="6394" max="6394" width="7.25" style="32" customWidth="1"/>
    <col min="6395" max="6629" width="9" style="32"/>
    <col min="6630" max="6630" width="5.125" style="32" customWidth="1"/>
    <col min="6631" max="6631" width="5.625" style="32" customWidth="1"/>
    <col min="6632" max="6632" width="14.375" style="32" customWidth="1"/>
    <col min="6633" max="6634" width="6.5" style="32" customWidth="1"/>
    <col min="6635" max="6635" width="5.625" style="32" customWidth="1"/>
    <col min="6636" max="6636" width="12.625" style="32" customWidth="1"/>
    <col min="6637" max="6637" width="6.5" style="32" customWidth="1"/>
    <col min="6638" max="6638" width="7.5" style="32" customWidth="1"/>
    <col min="6639" max="6639" width="5.625" style="32" customWidth="1"/>
    <col min="6640" max="6640" width="14" style="32" customWidth="1"/>
    <col min="6641" max="6642" width="6.5" style="32" customWidth="1"/>
    <col min="6643" max="6643" width="5.625" style="32" customWidth="1"/>
    <col min="6644" max="6644" width="12.625" style="32" customWidth="1"/>
    <col min="6645" max="6645" width="6.5" style="32" customWidth="1"/>
    <col min="6646" max="6646" width="8.25" style="32" customWidth="1"/>
    <col min="6647" max="6647" width="5.625" style="32" customWidth="1"/>
    <col min="6648" max="6648" width="15" style="32" customWidth="1"/>
    <col min="6649" max="6649" width="6.5" style="32" customWidth="1"/>
    <col min="6650" max="6650" width="7.25" style="32" customWidth="1"/>
    <col min="6651" max="6885" width="9" style="32"/>
    <col min="6886" max="6886" width="5.125" style="32" customWidth="1"/>
    <col min="6887" max="6887" width="5.625" style="32" customWidth="1"/>
    <col min="6888" max="6888" width="14.375" style="32" customWidth="1"/>
    <col min="6889" max="6890" width="6.5" style="32" customWidth="1"/>
    <col min="6891" max="6891" width="5.625" style="32" customWidth="1"/>
    <col min="6892" max="6892" width="12.625" style="32" customWidth="1"/>
    <col min="6893" max="6893" width="6.5" style="32" customWidth="1"/>
    <col min="6894" max="6894" width="7.5" style="32" customWidth="1"/>
    <col min="6895" max="6895" width="5.625" style="32" customWidth="1"/>
    <col min="6896" max="6896" width="14" style="32" customWidth="1"/>
    <col min="6897" max="6898" width="6.5" style="32" customWidth="1"/>
    <col min="6899" max="6899" width="5.625" style="32" customWidth="1"/>
    <col min="6900" max="6900" width="12.625" style="32" customWidth="1"/>
    <col min="6901" max="6901" width="6.5" style="32" customWidth="1"/>
    <col min="6902" max="6902" width="8.25" style="32" customWidth="1"/>
    <col min="6903" max="6903" width="5.625" style="32" customWidth="1"/>
    <col min="6904" max="6904" width="15" style="32" customWidth="1"/>
    <col min="6905" max="6905" width="6.5" style="32" customWidth="1"/>
    <col min="6906" max="6906" width="7.25" style="32" customWidth="1"/>
    <col min="6907" max="7141" width="9" style="32"/>
    <col min="7142" max="7142" width="5.125" style="32" customWidth="1"/>
    <col min="7143" max="7143" width="5.625" style="32" customWidth="1"/>
    <col min="7144" max="7144" width="14.375" style="32" customWidth="1"/>
    <col min="7145" max="7146" width="6.5" style="32" customWidth="1"/>
    <col min="7147" max="7147" width="5.625" style="32" customWidth="1"/>
    <col min="7148" max="7148" width="12.625" style="32" customWidth="1"/>
    <col min="7149" max="7149" width="6.5" style="32" customWidth="1"/>
    <col min="7150" max="7150" width="7.5" style="32" customWidth="1"/>
    <col min="7151" max="7151" width="5.625" style="32" customWidth="1"/>
    <col min="7152" max="7152" width="14" style="32" customWidth="1"/>
    <col min="7153" max="7154" width="6.5" style="32" customWidth="1"/>
    <col min="7155" max="7155" width="5.625" style="32" customWidth="1"/>
    <col min="7156" max="7156" width="12.625" style="32" customWidth="1"/>
    <col min="7157" max="7157" width="6.5" style="32" customWidth="1"/>
    <col min="7158" max="7158" width="8.25" style="32" customWidth="1"/>
    <col min="7159" max="7159" width="5.625" style="32" customWidth="1"/>
    <col min="7160" max="7160" width="15" style="32" customWidth="1"/>
    <col min="7161" max="7161" width="6.5" style="32" customWidth="1"/>
    <col min="7162" max="7162" width="7.25" style="32" customWidth="1"/>
    <col min="7163" max="7397" width="9" style="32"/>
    <col min="7398" max="7398" width="5.125" style="32" customWidth="1"/>
    <col min="7399" max="7399" width="5.625" style="32" customWidth="1"/>
    <col min="7400" max="7400" width="14.375" style="32" customWidth="1"/>
    <col min="7401" max="7402" width="6.5" style="32" customWidth="1"/>
    <col min="7403" max="7403" width="5.625" style="32" customWidth="1"/>
    <col min="7404" max="7404" width="12.625" style="32" customWidth="1"/>
    <col min="7405" max="7405" width="6.5" style="32" customWidth="1"/>
    <col min="7406" max="7406" width="7.5" style="32" customWidth="1"/>
    <col min="7407" max="7407" width="5.625" style="32" customWidth="1"/>
    <col min="7408" max="7408" width="14" style="32" customWidth="1"/>
    <col min="7409" max="7410" width="6.5" style="32" customWidth="1"/>
    <col min="7411" max="7411" width="5.625" style="32" customWidth="1"/>
    <col min="7412" max="7412" width="12.625" style="32" customWidth="1"/>
    <col min="7413" max="7413" width="6.5" style="32" customWidth="1"/>
    <col min="7414" max="7414" width="8.25" style="32" customWidth="1"/>
    <col min="7415" max="7415" width="5.625" style="32" customWidth="1"/>
    <col min="7416" max="7416" width="15" style="32" customWidth="1"/>
    <col min="7417" max="7417" width="6.5" style="32" customWidth="1"/>
    <col min="7418" max="7418" width="7.25" style="32" customWidth="1"/>
    <col min="7419" max="7653" width="9" style="32"/>
    <col min="7654" max="7654" width="5.125" style="32" customWidth="1"/>
    <col min="7655" max="7655" width="5.625" style="32" customWidth="1"/>
    <col min="7656" max="7656" width="14.375" style="32" customWidth="1"/>
    <col min="7657" max="7658" width="6.5" style="32" customWidth="1"/>
    <col min="7659" max="7659" width="5.625" style="32" customWidth="1"/>
    <col min="7660" max="7660" width="12.625" style="32" customWidth="1"/>
    <col min="7661" max="7661" width="6.5" style="32" customWidth="1"/>
    <col min="7662" max="7662" width="7.5" style="32" customWidth="1"/>
    <col min="7663" max="7663" width="5.625" style="32" customWidth="1"/>
    <col min="7664" max="7664" width="14" style="32" customWidth="1"/>
    <col min="7665" max="7666" width="6.5" style="32" customWidth="1"/>
    <col min="7667" max="7667" width="5.625" style="32" customWidth="1"/>
    <col min="7668" max="7668" width="12.625" style="32" customWidth="1"/>
    <col min="7669" max="7669" width="6.5" style="32" customWidth="1"/>
    <col min="7670" max="7670" width="8.25" style="32" customWidth="1"/>
    <col min="7671" max="7671" width="5.625" style="32" customWidth="1"/>
    <col min="7672" max="7672" width="15" style="32" customWidth="1"/>
    <col min="7673" max="7673" width="6.5" style="32" customWidth="1"/>
    <col min="7674" max="7674" width="7.25" style="32" customWidth="1"/>
    <col min="7675" max="7909" width="9" style="32"/>
    <col min="7910" max="7910" width="5.125" style="32" customWidth="1"/>
    <col min="7911" max="7911" width="5.625" style="32" customWidth="1"/>
    <col min="7912" max="7912" width="14.375" style="32" customWidth="1"/>
    <col min="7913" max="7914" width="6.5" style="32" customWidth="1"/>
    <col min="7915" max="7915" width="5.625" style="32" customWidth="1"/>
    <col min="7916" max="7916" width="12.625" style="32" customWidth="1"/>
    <col min="7917" max="7917" width="6.5" style="32" customWidth="1"/>
    <col min="7918" max="7918" width="7.5" style="32" customWidth="1"/>
    <col min="7919" max="7919" width="5.625" style="32" customWidth="1"/>
    <col min="7920" max="7920" width="14" style="32" customWidth="1"/>
    <col min="7921" max="7922" width="6.5" style="32" customWidth="1"/>
    <col min="7923" max="7923" width="5.625" style="32" customWidth="1"/>
    <col min="7924" max="7924" width="12.625" style="32" customWidth="1"/>
    <col min="7925" max="7925" width="6.5" style="32" customWidth="1"/>
    <col min="7926" max="7926" width="8.25" style="32" customWidth="1"/>
    <col min="7927" max="7927" width="5.625" style="32" customWidth="1"/>
    <col min="7928" max="7928" width="15" style="32" customWidth="1"/>
    <col min="7929" max="7929" width="6.5" style="32" customWidth="1"/>
    <col min="7930" max="7930" width="7.25" style="32" customWidth="1"/>
    <col min="7931" max="8165" width="9" style="32"/>
    <col min="8166" max="8166" width="5.125" style="32" customWidth="1"/>
    <col min="8167" max="8167" width="5.625" style="32" customWidth="1"/>
    <col min="8168" max="8168" width="14.375" style="32" customWidth="1"/>
    <col min="8169" max="8170" width="6.5" style="32" customWidth="1"/>
    <col min="8171" max="8171" width="5.625" style="32" customWidth="1"/>
    <col min="8172" max="8172" width="12.625" style="32" customWidth="1"/>
    <col min="8173" max="8173" width="6.5" style="32" customWidth="1"/>
    <col min="8174" max="8174" width="7.5" style="32" customWidth="1"/>
    <col min="8175" max="8175" width="5.625" style="32" customWidth="1"/>
    <col min="8176" max="8176" width="14" style="32" customWidth="1"/>
    <col min="8177" max="8178" width="6.5" style="32" customWidth="1"/>
    <col min="8179" max="8179" width="5.625" style="32" customWidth="1"/>
    <col min="8180" max="8180" width="12.625" style="32" customWidth="1"/>
    <col min="8181" max="8181" width="6.5" style="32" customWidth="1"/>
    <col min="8182" max="8182" width="8.25" style="32" customWidth="1"/>
    <col min="8183" max="8183" width="5.625" style="32" customWidth="1"/>
    <col min="8184" max="8184" width="15" style="32" customWidth="1"/>
    <col min="8185" max="8185" width="6.5" style="32" customWidth="1"/>
    <col min="8186" max="8186" width="7.25" style="32" customWidth="1"/>
    <col min="8187" max="8421" width="9" style="32"/>
    <col min="8422" max="8422" width="5.125" style="32" customWidth="1"/>
    <col min="8423" max="8423" width="5.625" style="32" customWidth="1"/>
    <col min="8424" max="8424" width="14.375" style="32" customWidth="1"/>
    <col min="8425" max="8426" width="6.5" style="32" customWidth="1"/>
    <col min="8427" max="8427" width="5.625" style="32" customWidth="1"/>
    <col min="8428" max="8428" width="12.625" style="32" customWidth="1"/>
    <col min="8429" max="8429" width="6.5" style="32" customWidth="1"/>
    <col min="8430" max="8430" width="7.5" style="32" customWidth="1"/>
    <col min="8431" max="8431" width="5.625" style="32" customWidth="1"/>
    <col min="8432" max="8432" width="14" style="32" customWidth="1"/>
    <col min="8433" max="8434" width="6.5" style="32" customWidth="1"/>
    <col min="8435" max="8435" width="5.625" style="32" customWidth="1"/>
    <col min="8436" max="8436" width="12.625" style="32" customWidth="1"/>
    <col min="8437" max="8437" width="6.5" style="32" customWidth="1"/>
    <col min="8438" max="8438" width="8.25" style="32" customWidth="1"/>
    <col min="8439" max="8439" width="5.625" style="32" customWidth="1"/>
    <col min="8440" max="8440" width="15" style="32" customWidth="1"/>
    <col min="8441" max="8441" width="6.5" style="32" customWidth="1"/>
    <col min="8442" max="8442" width="7.25" style="32" customWidth="1"/>
    <col min="8443" max="8677" width="9" style="32"/>
    <col min="8678" max="8678" width="5.125" style="32" customWidth="1"/>
    <col min="8679" max="8679" width="5.625" style="32" customWidth="1"/>
    <col min="8680" max="8680" width="14.375" style="32" customWidth="1"/>
    <col min="8681" max="8682" width="6.5" style="32" customWidth="1"/>
    <col min="8683" max="8683" width="5.625" style="32" customWidth="1"/>
    <col min="8684" max="8684" width="12.625" style="32" customWidth="1"/>
    <col min="8685" max="8685" width="6.5" style="32" customWidth="1"/>
    <col min="8686" max="8686" width="7.5" style="32" customWidth="1"/>
    <col min="8687" max="8687" width="5.625" style="32" customWidth="1"/>
    <col min="8688" max="8688" width="14" style="32" customWidth="1"/>
    <col min="8689" max="8690" width="6.5" style="32" customWidth="1"/>
    <col min="8691" max="8691" width="5.625" style="32" customWidth="1"/>
    <col min="8692" max="8692" width="12.625" style="32" customWidth="1"/>
    <col min="8693" max="8693" width="6.5" style="32" customWidth="1"/>
    <col min="8694" max="8694" width="8.25" style="32" customWidth="1"/>
    <col min="8695" max="8695" width="5.625" style="32" customWidth="1"/>
    <col min="8696" max="8696" width="15" style="32" customWidth="1"/>
    <col min="8697" max="8697" width="6.5" style="32" customWidth="1"/>
    <col min="8698" max="8698" width="7.25" style="32" customWidth="1"/>
    <col min="8699" max="8933" width="9" style="32"/>
    <col min="8934" max="8934" width="5.125" style="32" customWidth="1"/>
    <col min="8935" max="8935" width="5.625" style="32" customWidth="1"/>
    <col min="8936" max="8936" width="14.375" style="32" customWidth="1"/>
    <col min="8937" max="8938" width="6.5" style="32" customWidth="1"/>
    <col min="8939" max="8939" width="5.625" style="32" customWidth="1"/>
    <col min="8940" max="8940" width="12.625" style="32" customWidth="1"/>
    <col min="8941" max="8941" width="6.5" style="32" customWidth="1"/>
    <col min="8942" max="8942" width="7.5" style="32" customWidth="1"/>
    <col min="8943" max="8943" width="5.625" style="32" customWidth="1"/>
    <col min="8944" max="8944" width="14" style="32" customWidth="1"/>
    <col min="8945" max="8946" width="6.5" style="32" customWidth="1"/>
    <col min="8947" max="8947" width="5.625" style="32" customWidth="1"/>
    <col min="8948" max="8948" width="12.625" style="32" customWidth="1"/>
    <col min="8949" max="8949" width="6.5" style="32" customWidth="1"/>
    <col min="8950" max="8950" width="8.25" style="32" customWidth="1"/>
    <col min="8951" max="8951" width="5.625" style="32" customWidth="1"/>
    <col min="8952" max="8952" width="15" style="32" customWidth="1"/>
    <col min="8953" max="8953" width="6.5" style="32" customWidth="1"/>
    <col min="8954" max="8954" width="7.25" style="32" customWidth="1"/>
    <col min="8955" max="9189" width="9" style="32"/>
    <col min="9190" max="9190" width="5.125" style="32" customWidth="1"/>
    <col min="9191" max="9191" width="5.625" style="32" customWidth="1"/>
    <col min="9192" max="9192" width="14.375" style="32" customWidth="1"/>
    <col min="9193" max="9194" width="6.5" style="32" customWidth="1"/>
    <col min="9195" max="9195" width="5.625" style="32" customWidth="1"/>
    <col min="9196" max="9196" width="12.625" style="32" customWidth="1"/>
    <col min="9197" max="9197" width="6.5" style="32" customWidth="1"/>
    <col min="9198" max="9198" width="7.5" style="32" customWidth="1"/>
    <col min="9199" max="9199" width="5.625" style="32" customWidth="1"/>
    <col min="9200" max="9200" width="14" style="32" customWidth="1"/>
    <col min="9201" max="9202" width="6.5" style="32" customWidth="1"/>
    <col min="9203" max="9203" width="5.625" style="32" customWidth="1"/>
    <col min="9204" max="9204" width="12.625" style="32" customWidth="1"/>
    <col min="9205" max="9205" width="6.5" style="32" customWidth="1"/>
    <col min="9206" max="9206" width="8.25" style="32" customWidth="1"/>
    <col min="9207" max="9207" width="5.625" style="32" customWidth="1"/>
    <col min="9208" max="9208" width="15" style="32" customWidth="1"/>
    <col min="9209" max="9209" width="6.5" style="32" customWidth="1"/>
    <col min="9210" max="9210" width="7.25" style="32" customWidth="1"/>
    <col min="9211" max="9445" width="9" style="32"/>
    <col min="9446" max="9446" width="5.125" style="32" customWidth="1"/>
    <col min="9447" max="9447" width="5.625" style="32" customWidth="1"/>
    <col min="9448" max="9448" width="14.375" style="32" customWidth="1"/>
    <col min="9449" max="9450" width="6.5" style="32" customWidth="1"/>
    <col min="9451" max="9451" width="5.625" style="32" customWidth="1"/>
    <col min="9452" max="9452" width="12.625" style="32" customWidth="1"/>
    <col min="9453" max="9453" width="6.5" style="32" customWidth="1"/>
    <col min="9454" max="9454" width="7.5" style="32" customWidth="1"/>
    <col min="9455" max="9455" width="5.625" style="32" customWidth="1"/>
    <col min="9456" max="9456" width="14" style="32" customWidth="1"/>
    <col min="9457" max="9458" width="6.5" style="32" customWidth="1"/>
    <col min="9459" max="9459" width="5.625" style="32" customWidth="1"/>
    <col min="9460" max="9460" width="12.625" style="32" customWidth="1"/>
    <col min="9461" max="9461" width="6.5" style="32" customWidth="1"/>
    <col min="9462" max="9462" width="8.25" style="32" customWidth="1"/>
    <col min="9463" max="9463" width="5.625" style="32" customWidth="1"/>
    <col min="9464" max="9464" width="15" style="32" customWidth="1"/>
    <col min="9465" max="9465" width="6.5" style="32" customWidth="1"/>
    <col min="9466" max="9466" width="7.25" style="32" customWidth="1"/>
    <col min="9467" max="9701" width="9" style="32"/>
    <col min="9702" max="9702" width="5.125" style="32" customWidth="1"/>
    <col min="9703" max="9703" width="5.625" style="32" customWidth="1"/>
    <col min="9704" max="9704" width="14.375" style="32" customWidth="1"/>
    <col min="9705" max="9706" width="6.5" style="32" customWidth="1"/>
    <col min="9707" max="9707" width="5.625" style="32" customWidth="1"/>
    <col min="9708" max="9708" width="12.625" style="32" customWidth="1"/>
    <col min="9709" max="9709" width="6.5" style="32" customWidth="1"/>
    <col min="9710" max="9710" width="7.5" style="32" customWidth="1"/>
    <col min="9711" max="9711" width="5.625" style="32" customWidth="1"/>
    <col min="9712" max="9712" width="14" style="32" customWidth="1"/>
    <col min="9713" max="9714" width="6.5" style="32" customWidth="1"/>
    <col min="9715" max="9715" width="5.625" style="32" customWidth="1"/>
    <col min="9716" max="9716" width="12.625" style="32" customWidth="1"/>
    <col min="9717" max="9717" width="6.5" style="32" customWidth="1"/>
    <col min="9718" max="9718" width="8.25" style="32" customWidth="1"/>
    <col min="9719" max="9719" width="5.625" style="32" customWidth="1"/>
    <col min="9720" max="9720" width="15" style="32" customWidth="1"/>
    <col min="9721" max="9721" width="6.5" style="32" customWidth="1"/>
    <col min="9722" max="9722" width="7.25" style="32" customWidth="1"/>
    <col min="9723" max="9957" width="9" style="32"/>
    <col min="9958" max="9958" width="5.125" style="32" customWidth="1"/>
    <col min="9959" max="9959" width="5.625" style="32" customWidth="1"/>
    <col min="9960" max="9960" width="14.375" style="32" customWidth="1"/>
    <col min="9961" max="9962" width="6.5" style="32" customWidth="1"/>
    <col min="9963" max="9963" width="5.625" style="32" customWidth="1"/>
    <col min="9964" max="9964" width="12.625" style="32" customWidth="1"/>
    <col min="9965" max="9965" width="6.5" style="32" customWidth="1"/>
    <col min="9966" max="9966" width="7.5" style="32" customWidth="1"/>
    <col min="9967" max="9967" width="5.625" style="32" customWidth="1"/>
    <col min="9968" max="9968" width="14" style="32" customWidth="1"/>
    <col min="9969" max="9970" width="6.5" style="32" customWidth="1"/>
    <col min="9971" max="9971" width="5.625" style="32" customWidth="1"/>
    <col min="9972" max="9972" width="12.625" style="32" customWidth="1"/>
    <col min="9973" max="9973" width="6.5" style="32" customWidth="1"/>
    <col min="9974" max="9974" width="8.25" style="32" customWidth="1"/>
    <col min="9975" max="9975" width="5.625" style="32" customWidth="1"/>
    <col min="9976" max="9976" width="15" style="32" customWidth="1"/>
    <col min="9977" max="9977" width="6.5" style="32" customWidth="1"/>
    <col min="9978" max="9978" width="7.25" style="32" customWidth="1"/>
    <col min="9979" max="10213" width="9" style="32"/>
    <col min="10214" max="10214" width="5.125" style="32" customWidth="1"/>
    <col min="10215" max="10215" width="5.625" style="32" customWidth="1"/>
    <col min="10216" max="10216" width="14.375" style="32" customWidth="1"/>
    <col min="10217" max="10218" width="6.5" style="32" customWidth="1"/>
    <col min="10219" max="10219" width="5.625" style="32" customWidth="1"/>
    <col min="10220" max="10220" width="12.625" style="32" customWidth="1"/>
    <col min="10221" max="10221" width="6.5" style="32" customWidth="1"/>
    <col min="10222" max="10222" width="7.5" style="32" customWidth="1"/>
    <col min="10223" max="10223" width="5.625" style="32" customWidth="1"/>
    <col min="10224" max="10224" width="14" style="32" customWidth="1"/>
    <col min="10225" max="10226" width="6.5" style="32" customWidth="1"/>
    <col min="10227" max="10227" width="5.625" style="32" customWidth="1"/>
    <col min="10228" max="10228" width="12.625" style="32" customWidth="1"/>
    <col min="10229" max="10229" width="6.5" style="32" customWidth="1"/>
    <col min="10230" max="10230" width="8.25" style="32" customWidth="1"/>
    <col min="10231" max="10231" width="5.625" style="32" customWidth="1"/>
    <col min="10232" max="10232" width="15" style="32" customWidth="1"/>
    <col min="10233" max="10233" width="6.5" style="32" customWidth="1"/>
    <col min="10234" max="10234" width="7.25" style="32" customWidth="1"/>
    <col min="10235" max="10469" width="9" style="32"/>
    <col min="10470" max="10470" width="5.125" style="32" customWidth="1"/>
    <col min="10471" max="10471" width="5.625" style="32" customWidth="1"/>
    <col min="10472" max="10472" width="14.375" style="32" customWidth="1"/>
    <col min="10473" max="10474" width="6.5" style="32" customWidth="1"/>
    <col min="10475" max="10475" width="5.625" style="32" customWidth="1"/>
    <col min="10476" max="10476" width="12.625" style="32" customWidth="1"/>
    <col min="10477" max="10477" width="6.5" style="32" customWidth="1"/>
    <col min="10478" max="10478" width="7.5" style="32" customWidth="1"/>
    <col min="10479" max="10479" width="5.625" style="32" customWidth="1"/>
    <col min="10480" max="10480" width="14" style="32" customWidth="1"/>
    <col min="10481" max="10482" width="6.5" style="32" customWidth="1"/>
    <col min="10483" max="10483" width="5.625" style="32" customWidth="1"/>
    <col min="10484" max="10484" width="12.625" style="32" customWidth="1"/>
    <col min="10485" max="10485" width="6.5" style="32" customWidth="1"/>
    <col min="10486" max="10486" width="8.25" style="32" customWidth="1"/>
    <col min="10487" max="10487" width="5.625" style="32" customWidth="1"/>
    <col min="10488" max="10488" width="15" style="32" customWidth="1"/>
    <col min="10489" max="10489" width="6.5" style="32" customWidth="1"/>
    <col min="10490" max="10490" width="7.25" style="32" customWidth="1"/>
    <col min="10491" max="10725" width="9" style="32"/>
    <col min="10726" max="10726" width="5.125" style="32" customWidth="1"/>
    <col min="10727" max="10727" width="5.625" style="32" customWidth="1"/>
    <col min="10728" max="10728" width="14.375" style="32" customWidth="1"/>
    <col min="10729" max="10730" width="6.5" style="32" customWidth="1"/>
    <col min="10731" max="10731" width="5.625" style="32" customWidth="1"/>
    <col min="10732" max="10732" width="12.625" style="32" customWidth="1"/>
    <col min="10733" max="10733" width="6.5" style="32" customWidth="1"/>
    <col min="10734" max="10734" width="7.5" style="32" customWidth="1"/>
    <col min="10735" max="10735" width="5.625" style="32" customWidth="1"/>
    <col min="10736" max="10736" width="14" style="32" customWidth="1"/>
    <col min="10737" max="10738" width="6.5" style="32" customWidth="1"/>
    <col min="10739" max="10739" width="5.625" style="32" customWidth="1"/>
    <col min="10740" max="10740" width="12.625" style="32" customWidth="1"/>
    <col min="10741" max="10741" width="6.5" style="32" customWidth="1"/>
    <col min="10742" max="10742" width="8.25" style="32" customWidth="1"/>
    <col min="10743" max="10743" width="5.625" style="32" customWidth="1"/>
    <col min="10744" max="10744" width="15" style="32" customWidth="1"/>
    <col min="10745" max="10745" width="6.5" style="32" customWidth="1"/>
    <col min="10746" max="10746" width="7.25" style="32" customWidth="1"/>
    <col min="10747" max="10981" width="9" style="32"/>
    <col min="10982" max="10982" width="5.125" style="32" customWidth="1"/>
    <col min="10983" max="10983" width="5.625" style="32" customWidth="1"/>
    <col min="10984" max="10984" width="14.375" style="32" customWidth="1"/>
    <col min="10985" max="10986" width="6.5" style="32" customWidth="1"/>
    <col min="10987" max="10987" width="5.625" style="32" customWidth="1"/>
    <col min="10988" max="10988" width="12.625" style="32" customWidth="1"/>
    <col min="10989" max="10989" width="6.5" style="32" customWidth="1"/>
    <col min="10990" max="10990" width="7.5" style="32" customWidth="1"/>
    <col min="10991" max="10991" width="5.625" style="32" customWidth="1"/>
    <col min="10992" max="10992" width="14" style="32" customWidth="1"/>
    <col min="10993" max="10994" width="6.5" style="32" customWidth="1"/>
    <col min="10995" max="10995" width="5.625" style="32" customWidth="1"/>
    <col min="10996" max="10996" width="12.625" style="32" customWidth="1"/>
    <col min="10997" max="10997" width="6.5" style="32" customWidth="1"/>
    <col min="10998" max="10998" width="8.25" style="32" customWidth="1"/>
    <col min="10999" max="10999" width="5.625" style="32" customWidth="1"/>
    <col min="11000" max="11000" width="15" style="32" customWidth="1"/>
    <col min="11001" max="11001" width="6.5" style="32" customWidth="1"/>
    <col min="11002" max="11002" width="7.25" style="32" customWidth="1"/>
    <col min="11003" max="11237" width="9" style="32"/>
    <col min="11238" max="11238" width="5.125" style="32" customWidth="1"/>
    <col min="11239" max="11239" width="5.625" style="32" customWidth="1"/>
    <col min="11240" max="11240" width="14.375" style="32" customWidth="1"/>
    <col min="11241" max="11242" width="6.5" style="32" customWidth="1"/>
    <col min="11243" max="11243" width="5.625" style="32" customWidth="1"/>
    <col min="11244" max="11244" width="12.625" style="32" customWidth="1"/>
    <col min="11245" max="11245" width="6.5" style="32" customWidth="1"/>
    <col min="11246" max="11246" width="7.5" style="32" customWidth="1"/>
    <col min="11247" max="11247" width="5.625" style="32" customWidth="1"/>
    <col min="11248" max="11248" width="14" style="32" customWidth="1"/>
    <col min="11249" max="11250" width="6.5" style="32" customWidth="1"/>
    <col min="11251" max="11251" width="5.625" style="32" customWidth="1"/>
    <col min="11252" max="11252" width="12.625" style="32" customWidth="1"/>
    <col min="11253" max="11253" width="6.5" style="32" customWidth="1"/>
    <col min="11254" max="11254" width="8.25" style="32" customWidth="1"/>
    <col min="11255" max="11255" width="5.625" style="32" customWidth="1"/>
    <col min="11256" max="11256" width="15" style="32" customWidth="1"/>
    <col min="11257" max="11257" width="6.5" style="32" customWidth="1"/>
    <col min="11258" max="11258" width="7.25" style="32" customWidth="1"/>
    <col min="11259" max="11493" width="9" style="32"/>
    <col min="11494" max="11494" width="5.125" style="32" customWidth="1"/>
    <col min="11495" max="11495" width="5.625" style="32" customWidth="1"/>
    <col min="11496" max="11496" width="14.375" style="32" customWidth="1"/>
    <col min="11497" max="11498" width="6.5" style="32" customWidth="1"/>
    <col min="11499" max="11499" width="5.625" style="32" customWidth="1"/>
    <col min="11500" max="11500" width="12.625" style="32" customWidth="1"/>
    <col min="11501" max="11501" width="6.5" style="32" customWidth="1"/>
    <col min="11502" max="11502" width="7.5" style="32" customWidth="1"/>
    <col min="11503" max="11503" width="5.625" style="32" customWidth="1"/>
    <col min="11504" max="11504" width="14" style="32" customWidth="1"/>
    <col min="11505" max="11506" width="6.5" style="32" customWidth="1"/>
    <col min="11507" max="11507" width="5.625" style="32" customWidth="1"/>
    <col min="11508" max="11508" width="12.625" style="32" customWidth="1"/>
    <col min="11509" max="11509" width="6.5" style="32" customWidth="1"/>
    <col min="11510" max="11510" width="8.25" style="32" customWidth="1"/>
    <col min="11511" max="11511" width="5.625" style="32" customWidth="1"/>
    <col min="11512" max="11512" width="15" style="32" customWidth="1"/>
    <col min="11513" max="11513" width="6.5" style="32" customWidth="1"/>
    <col min="11514" max="11514" width="7.25" style="32" customWidth="1"/>
    <col min="11515" max="11749" width="9" style="32"/>
    <col min="11750" max="11750" width="5.125" style="32" customWidth="1"/>
    <col min="11751" max="11751" width="5.625" style="32" customWidth="1"/>
    <col min="11752" max="11752" width="14.375" style="32" customWidth="1"/>
    <col min="11753" max="11754" width="6.5" style="32" customWidth="1"/>
    <col min="11755" max="11755" width="5.625" style="32" customWidth="1"/>
    <col min="11756" max="11756" width="12.625" style="32" customWidth="1"/>
    <col min="11757" max="11757" width="6.5" style="32" customWidth="1"/>
    <col min="11758" max="11758" width="7.5" style="32" customWidth="1"/>
    <col min="11759" max="11759" width="5.625" style="32" customWidth="1"/>
    <col min="11760" max="11760" width="14" style="32" customWidth="1"/>
    <col min="11761" max="11762" width="6.5" style="32" customWidth="1"/>
    <col min="11763" max="11763" width="5.625" style="32" customWidth="1"/>
    <col min="11764" max="11764" width="12.625" style="32" customWidth="1"/>
    <col min="11765" max="11765" width="6.5" style="32" customWidth="1"/>
    <col min="11766" max="11766" width="8.25" style="32" customWidth="1"/>
    <col min="11767" max="11767" width="5.625" style="32" customWidth="1"/>
    <col min="11768" max="11768" width="15" style="32" customWidth="1"/>
    <col min="11769" max="11769" width="6.5" style="32" customWidth="1"/>
    <col min="11770" max="11770" width="7.25" style="32" customWidth="1"/>
    <col min="11771" max="12005" width="9" style="32"/>
    <col min="12006" max="12006" width="5.125" style="32" customWidth="1"/>
    <col min="12007" max="12007" width="5.625" style="32" customWidth="1"/>
    <col min="12008" max="12008" width="14.375" style="32" customWidth="1"/>
    <col min="12009" max="12010" width="6.5" style="32" customWidth="1"/>
    <col min="12011" max="12011" width="5.625" style="32" customWidth="1"/>
    <col min="12012" max="12012" width="12.625" style="32" customWidth="1"/>
    <col min="12013" max="12013" width="6.5" style="32" customWidth="1"/>
    <col min="12014" max="12014" width="7.5" style="32" customWidth="1"/>
    <col min="12015" max="12015" width="5.625" style="32" customWidth="1"/>
    <col min="12016" max="12016" width="14" style="32" customWidth="1"/>
    <col min="12017" max="12018" width="6.5" style="32" customWidth="1"/>
    <col min="12019" max="12019" width="5.625" style="32" customWidth="1"/>
    <col min="12020" max="12020" width="12.625" style="32" customWidth="1"/>
    <col min="12021" max="12021" width="6.5" style="32" customWidth="1"/>
    <col min="12022" max="12022" width="8.25" style="32" customWidth="1"/>
    <col min="12023" max="12023" width="5.625" style="32" customWidth="1"/>
    <col min="12024" max="12024" width="15" style="32" customWidth="1"/>
    <col min="12025" max="12025" width="6.5" style="32" customWidth="1"/>
    <col min="12026" max="12026" width="7.25" style="32" customWidth="1"/>
    <col min="12027" max="12261" width="9" style="32"/>
    <col min="12262" max="12262" width="5.125" style="32" customWidth="1"/>
    <col min="12263" max="12263" width="5.625" style="32" customWidth="1"/>
    <col min="12264" max="12264" width="14.375" style="32" customWidth="1"/>
    <col min="12265" max="12266" width="6.5" style="32" customWidth="1"/>
    <col min="12267" max="12267" width="5.625" style="32" customWidth="1"/>
    <col min="12268" max="12268" width="12.625" style="32" customWidth="1"/>
    <col min="12269" max="12269" width="6.5" style="32" customWidth="1"/>
    <col min="12270" max="12270" width="7.5" style="32" customWidth="1"/>
    <col min="12271" max="12271" width="5.625" style="32" customWidth="1"/>
    <col min="12272" max="12272" width="14" style="32" customWidth="1"/>
    <col min="12273" max="12274" width="6.5" style="32" customWidth="1"/>
    <col min="12275" max="12275" width="5.625" style="32" customWidth="1"/>
    <col min="12276" max="12276" width="12.625" style="32" customWidth="1"/>
    <col min="12277" max="12277" width="6.5" style="32" customWidth="1"/>
    <col min="12278" max="12278" width="8.25" style="32" customWidth="1"/>
    <col min="12279" max="12279" width="5.625" style="32" customWidth="1"/>
    <col min="12280" max="12280" width="15" style="32" customWidth="1"/>
    <col min="12281" max="12281" width="6.5" style="32" customWidth="1"/>
    <col min="12282" max="12282" width="7.25" style="32" customWidth="1"/>
    <col min="12283" max="12517" width="9" style="32"/>
    <col min="12518" max="12518" width="5.125" style="32" customWidth="1"/>
    <col min="12519" max="12519" width="5.625" style="32" customWidth="1"/>
    <col min="12520" max="12520" width="14.375" style="32" customWidth="1"/>
    <col min="12521" max="12522" width="6.5" style="32" customWidth="1"/>
    <col min="12523" max="12523" width="5.625" style="32" customWidth="1"/>
    <col min="12524" max="12524" width="12.625" style="32" customWidth="1"/>
    <col min="12525" max="12525" width="6.5" style="32" customWidth="1"/>
    <col min="12526" max="12526" width="7.5" style="32" customWidth="1"/>
    <col min="12527" max="12527" width="5.625" style="32" customWidth="1"/>
    <col min="12528" max="12528" width="14" style="32" customWidth="1"/>
    <col min="12529" max="12530" width="6.5" style="32" customWidth="1"/>
    <col min="12531" max="12531" width="5.625" style="32" customWidth="1"/>
    <col min="12532" max="12532" width="12.625" style="32" customWidth="1"/>
    <col min="12533" max="12533" width="6.5" style="32" customWidth="1"/>
    <col min="12534" max="12534" width="8.25" style="32" customWidth="1"/>
    <col min="12535" max="12535" width="5.625" style="32" customWidth="1"/>
    <col min="12536" max="12536" width="15" style="32" customWidth="1"/>
    <col min="12537" max="12537" width="6.5" style="32" customWidth="1"/>
    <col min="12538" max="12538" width="7.25" style="32" customWidth="1"/>
    <col min="12539" max="12773" width="9" style="32"/>
    <col min="12774" max="12774" width="5.125" style="32" customWidth="1"/>
    <col min="12775" max="12775" width="5.625" style="32" customWidth="1"/>
    <col min="12776" max="12776" width="14.375" style="32" customWidth="1"/>
    <col min="12777" max="12778" width="6.5" style="32" customWidth="1"/>
    <col min="12779" max="12779" width="5.625" style="32" customWidth="1"/>
    <col min="12780" max="12780" width="12.625" style="32" customWidth="1"/>
    <col min="12781" max="12781" width="6.5" style="32" customWidth="1"/>
    <col min="12782" max="12782" width="7.5" style="32" customWidth="1"/>
    <col min="12783" max="12783" width="5.625" style="32" customWidth="1"/>
    <col min="12784" max="12784" width="14" style="32" customWidth="1"/>
    <col min="12785" max="12786" width="6.5" style="32" customWidth="1"/>
    <col min="12787" max="12787" width="5.625" style="32" customWidth="1"/>
    <col min="12788" max="12788" width="12.625" style="32" customWidth="1"/>
    <col min="12789" max="12789" width="6.5" style="32" customWidth="1"/>
    <col min="12790" max="12790" width="8.25" style="32" customWidth="1"/>
    <col min="12791" max="12791" width="5.625" style="32" customWidth="1"/>
    <col min="12792" max="12792" width="15" style="32" customWidth="1"/>
    <col min="12793" max="12793" width="6.5" style="32" customWidth="1"/>
    <col min="12794" max="12794" width="7.25" style="32" customWidth="1"/>
    <col min="12795" max="13029" width="9" style="32"/>
    <col min="13030" max="13030" width="5.125" style="32" customWidth="1"/>
    <col min="13031" max="13031" width="5.625" style="32" customWidth="1"/>
    <col min="13032" max="13032" width="14.375" style="32" customWidth="1"/>
    <col min="13033" max="13034" width="6.5" style="32" customWidth="1"/>
    <col min="13035" max="13035" width="5.625" style="32" customWidth="1"/>
    <col min="13036" max="13036" width="12.625" style="32" customWidth="1"/>
    <col min="13037" max="13037" width="6.5" style="32" customWidth="1"/>
    <col min="13038" max="13038" width="7.5" style="32" customWidth="1"/>
    <col min="13039" max="13039" width="5.625" style="32" customWidth="1"/>
    <col min="13040" max="13040" width="14" style="32" customWidth="1"/>
    <col min="13041" max="13042" width="6.5" style="32" customWidth="1"/>
    <col min="13043" max="13043" width="5.625" style="32" customWidth="1"/>
    <col min="13044" max="13044" width="12.625" style="32" customWidth="1"/>
    <col min="13045" max="13045" width="6.5" style="32" customWidth="1"/>
    <col min="13046" max="13046" width="8.25" style="32" customWidth="1"/>
    <col min="13047" max="13047" width="5.625" style="32" customWidth="1"/>
    <col min="13048" max="13048" width="15" style="32" customWidth="1"/>
    <col min="13049" max="13049" width="6.5" style="32" customWidth="1"/>
    <col min="13050" max="13050" width="7.25" style="32" customWidth="1"/>
    <col min="13051" max="13285" width="9" style="32"/>
    <col min="13286" max="13286" width="5.125" style="32" customWidth="1"/>
    <col min="13287" max="13287" width="5.625" style="32" customWidth="1"/>
    <col min="13288" max="13288" width="14.375" style="32" customWidth="1"/>
    <col min="13289" max="13290" width="6.5" style="32" customWidth="1"/>
    <col min="13291" max="13291" width="5.625" style="32" customWidth="1"/>
    <col min="13292" max="13292" width="12.625" style="32" customWidth="1"/>
    <col min="13293" max="13293" width="6.5" style="32" customWidth="1"/>
    <col min="13294" max="13294" width="7.5" style="32" customWidth="1"/>
    <col min="13295" max="13295" width="5.625" style="32" customWidth="1"/>
    <col min="13296" max="13296" width="14" style="32" customWidth="1"/>
    <col min="13297" max="13298" width="6.5" style="32" customWidth="1"/>
    <col min="13299" max="13299" width="5.625" style="32" customWidth="1"/>
    <col min="13300" max="13300" width="12.625" style="32" customWidth="1"/>
    <col min="13301" max="13301" width="6.5" style="32" customWidth="1"/>
    <col min="13302" max="13302" width="8.25" style="32" customWidth="1"/>
    <col min="13303" max="13303" width="5.625" style="32" customWidth="1"/>
    <col min="13304" max="13304" width="15" style="32" customWidth="1"/>
    <col min="13305" max="13305" width="6.5" style="32" customWidth="1"/>
    <col min="13306" max="13306" width="7.25" style="32" customWidth="1"/>
    <col min="13307" max="13541" width="9" style="32"/>
    <col min="13542" max="13542" width="5.125" style="32" customWidth="1"/>
    <col min="13543" max="13543" width="5.625" style="32" customWidth="1"/>
    <col min="13544" max="13544" width="14.375" style="32" customWidth="1"/>
    <col min="13545" max="13546" width="6.5" style="32" customWidth="1"/>
    <col min="13547" max="13547" width="5.625" style="32" customWidth="1"/>
    <col min="13548" max="13548" width="12.625" style="32" customWidth="1"/>
    <col min="13549" max="13549" width="6.5" style="32" customWidth="1"/>
    <col min="13550" max="13550" width="7.5" style="32" customWidth="1"/>
    <col min="13551" max="13551" width="5.625" style="32" customWidth="1"/>
    <col min="13552" max="13552" width="14" style="32" customWidth="1"/>
    <col min="13553" max="13554" width="6.5" style="32" customWidth="1"/>
    <col min="13555" max="13555" width="5.625" style="32" customWidth="1"/>
    <col min="13556" max="13556" width="12.625" style="32" customWidth="1"/>
    <col min="13557" max="13557" width="6.5" style="32" customWidth="1"/>
    <col min="13558" max="13558" width="8.25" style="32" customWidth="1"/>
    <col min="13559" max="13559" width="5.625" style="32" customWidth="1"/>
    <col min="13560" max="13560" width="15" style="32" customWidth="1"/>
    <col min="13561" max="13561" width="6.5" style="32" customWidth="1"/>
    <col min="13562" max="13562" width="7.25" style="32" customWidth="1"/>
    <col min="13563" max="13797" width="9" style="32"/>
    <col min="13798" max="13798" width="5.125" style="32" customWidth="1"/>
    <col min="13799" max="13799" width="5.625" style="32" customWidth="1"/>
    <col min="13800" max="13800" width="14.375" style="32" customWidth="1"/>
    <col min="13801" max="13802" width="6.5" style="32" customWidth="1"/>
    <col min="13803" max="13803" width="5.625" style="32" customWidth="1"/>
    <col min="13804" max="13804" width="12.625" style="32" customWidth="1"/>
    <col min="13805" max="13805" width="6.5" style="32" customWidth="1"/>
    <col min="13806" max="13806" width="7.5" style="32" customWidth="1"/>
    <col min="13807" max="13807" width="5.625" style="32" customWidth="1"/>
    <col min="13808" max="13808" width="14" style="32" customWidth="1"/>
    <col min="13809" max="13810" width="6.5" style="32" customWidth="1"/>
    <col min="13811" max="13811" width="5.625" style="32" customWidth="1"/>
    <col min="13812" max="13812" width="12.625" style="32" customWidth="1"/>
    <col min="13813" max="13813" width="6.5" style="32" customWidth="1"/>
    <col min="13814" max="13814" width="8.25" style="32" customWidth="1"/>
    <col min="13815" max="13815" width="5.625" style="32" customWidth="1"/>
    <col min="13816" max="13816" width="15" style="32" customWidth="1"/>
    <col min="13817" max="13817" width="6.5" style="32" customWidth="1"/>
    <col min="13818" max="13818" width="7.25" style="32" customWidth="1"/>
    <col min="13819" max="14053" width="9" style="32"/>
    <col min="14054" max="14054" width="5.125" style="32" customWidth="1"/>
    <col min="14055" max="14055" width="5.625" style="32" customWidth="1"/>
    <col min="14056" max="14056" width="14.375" style="32" customWidth="1"/>
    <col min="14057" max="14058" width="6.5" style="32" customWidth="1"/>
    <col min="14059" max="14059" width="5.625" style="32" customWidth="1"/>
    <col min="14060" max="14060" width="12.625" style="32" customWidth="1"/>
    <col min="14061" max="14061" width="6.5" style="32" customWidth="1"/>
    <col min="14062" max="14062" width="7.5" style="32" customWidth="1"/>
    <col min="14063" max="14063" width="5.625" style="32" customWidth="1"/>
    <col min="14064" max="14064" width="14" style="32" customWidth="1"/>
    <col min="14065" max="14066" width="6.5" style="32" customWidth="1"/>
    <col min="14067" max="14067" width="5.625" style="32" customWidth="1"/>
    <col min="14068" max="14068" width="12.625" style="32" customWidth="1"/>
    <col min="14069" max="14069" width="6.5" style="32" customWidth="1"/>
    <col min="14070" max="14070" width="8.25" style="32" customWidth="1"/>
    <col min="14071" max="14071" width="5.625" style="32" customWidth="1"/>
    <col min="14072" max="14072" width="15" style="32" customWidth="1"/>
    <col min="14073" max="14073" width="6.5" style="32" customWidth="1"/>
    <col min="14074" max="14074" width="7.25" style="32" customWidth="1"/>
    <col min="14075" max="14309" width="9" style="32"/>
    <col min="14310" max="14310" width="5.125" style="32" customWidth="1"/>
    <col min="14311" max="14311" width="5.625" style="32" customWidth="1"/>
    <col min="14312" max="14312" width="14.375" style="32" customWidth="1"/>
    <col min="14313" max="14314" width="6.5" style="32" customWidth="1"/>
    <col min="14315" max="14315" width="5.625" style="32" customWidth="1"/>
    <col min="14316" max="14316" width="12.625" style="32" customWidth="1"/>
    <col min="14317" max="14317" width="6.5" style="32" customWidth="1"/>
    <col min="14318" max="14318" width="7.5" style="32" customWidth="1"/>
    <col min="14319" max="14319" width="5.625" style="32" customWidth="1"/>
    <col min="14320" max="14320" width="14" style="32" customWidth="1"/>
    <col min="14321" max="14322" width="6.5" style="32" customWidth="1"/>
    <col min="14323" max="14323" width="5.625" style="32" customWidth="1"/>
    <col min="14324" max="14324" width="12.625" style="32" customWidth="1"/>
    <col min="14325" max="14325" width="6.5" style="32" customWidth="1"/>
    <col min="14326" max="14326" width="8.25" style="32" customWidth="1"/>
    <col min="14327" max="14327" width="5.625" style="32" customWidth="1"/>
    <col min="14328" max="14328" width="15" style="32" customWidth="1"/>
    <col min="14329" max="14329" width="6.5" style="32" customWidth="1"/>
    <col min="14330" max="14330" width="7.25" style="32" customWidth="1"/>
    <col min="14331" max="14565" width="9" style="32"/>
    <col min="14566" max="14566" width="5.125" style="32" customWidth="1"/>
    <col min="14567" max="14567" width="5.625" style="32" customWidth="1"/>
    <col min="14568" max="14568" width="14.375" style="32" customWidth="1"/>
    <col min="14569" max="14570" width="6.5" style="32" customWidth="1"/>
    <col min="14571" max="14571" width="5.625" style="32" customWidth="1"/>
    <col min="14572" max="14572" width="12.625" style="32" customWidth="1"/>
    <col min="14573" max="14573" width="6.5" style="32" customWidth="1"/>
    <col min="14574" max="14574" width="7.5" style="32" customWidth="1"/>
    <col min="14575" max="14575" width="5.625" style="32" customWidth="1"/>
    <col min="14576" max="14576" width="14" style="32" customWidth="1"/>
    <col min="14577" max="14578" width="6.5" style="32" customWidth="1"/>
    <col min="14579" max="14579" width="5.625" style="32" customWidth="1"/>
    <col min="14580" max="14580" width="12.625" style="32" customWidth="1"/>
    <col min="14581" max="14581" width="6.5" style="32" customWidth="1"/>
    <col min="14582" max="14582" width="8.25" style="32" customWidth="1"/>
    <col min="14583" max="14583" width="5.625" style="32" customWidth="1"/>
    <col min="14584" max="14584" width="15" style="32" customWidth="1"/>
    <col min="14585" max="14585" width="6.5" style="32" customWidth="1"/>
    <col min="14586" max="14586" width="7.25" style="32" customWidth="1"/>
    <col min="14587" max="14821" width="9" style="32"/>
    <col min="14822" max="14822" width="5.125" style="32" customWidth="1"/>
    <col min="14823" max="14823" width="5.625" style="32" customWidth="1"/>
    <col min="14824" max="14824" width="14.375" style="32" customWidth="1"/>
    <col min="14825" max="14826" width="6.5" style="32" customWidth="1"/>
    <col min="14827" max="14827" width="5.625" style="32" customWidth="1"/>
    <col min="14828" max="14828" width="12.625" style="32" customWidth="1"/>
    <col min="14829" max="14829" width="6.5" style="32" customWidth="1"/>
    <col min="14830" max="14830" width="7.5" style="32" customWidth="1"/>
    <col min="14831" max="14831" width="5.625" style="32" customWidth="1"/>
    <col min="14832" max="14832" width="14" style="32" customWidth="1"/>
    <col min="14833" max="14834" width="6.5" style="32" customWidth="1"/>
    <col min="14835" max="14835" width="5.625" style="32" customWidth="1"/>
    <col min="14836" max="14836" width="12.625" style="32" customWidth="1"/>
    <col min="14837" max="14837" width="6.5" style="32" customWidth="1"/>
    <col min="14838" max="14838" width="8.25" style="32" customWidth="1"/>
    <col min="14839" max="14839" width="5.625" style="32" customWidth="1"/>
    <col min="14840" max="14840" width="15" style="32" customWidth="1"/>
    <col min="14841" max="14841" width="6.5" style="32" customWidth="1"/>
    <col min="14842" max="14842" width="7.25" style="32" customWidth="1"/>
    <col min="14843" max="15077" width="9" style="32"/>
    <col min="15078" max="15078" width="5.125" style="32" customWidth="1"/>
    <col min="15079" max="15079" width="5.625" style="32" customWidth="1"/>
    <col min="15080" max="15080" width="14.375" style="32" customWidth="1"/>
    <col min="15081" max="15082" width="6.5" style="32" customWidth="1"/>
    <col min="15083" max="15083" width="5.625" style="32" customWidth="1"/>
    <col min="15084" max="15084" width="12.625" style="32" customWidth="1"/>
    <col min="15085" max="15085" width="6.5" style="32" customWidth="1"/>
    <col min="15086" max="15086" width="7.5" style="32" customWidth="1"/>
    <col min="15087" max="15087" width="5.625" style="32" customWidth="1"/>
    <col min="15088" max="15088" width="14" style="32" customWidth="1"/>
    <col min="15089" max="15090" width="6.5" style="32" customWidth="1"/>
    <col min="15091" max="15091" width="5.625" style="32" customWidth="1"/>
    <col min="15092" max="15092" width="12.625" style="32" customWidth="1"/>
    <col min="15093" max="15093" width="6.5" style="32" customWidth="1"/>
    <col min="15094" max="15094" width="8.25" style="32" customWidth="1"/>
    <col min="15095" max="15095" width="5.625" style="32" customWidth="1"/>
    <col min="15096" max="15096" width="15" style="32" customWidth="1"/>
    <col min="15097" max="15097" width="6.5" style="32" customWidth="1"/>
    <col min="15098" max="15098" width="7.25" style="32" customWidth="1"/>
    <col min="15099" max="15333" width="9" style="32"/>
    <col min="15334" max="15334" width="5.125" style="32" customWidth="1"/>
    <col min="15335" max="15335" width="5.625" style="32" customWidth="1"/>
    <col min="15336" max="15336" width="14.375" style="32" customWidth="1"/>
    <col min="15337" max="15338" width="6.5" style="32" customWidth="1"/>
    <col min="15339" max="15339" width="5.625" style="32" customWidth="1"/>
    <col min="15340" max="15340" width="12.625" style="32" customWidth="1"/>
    <col min="15341" max="15341" width="6.5" style="32" customWidth="1"/>
    <col min="15342" max="15342" width="7.5" style="32" customWidth="1"/>
    <col min="15343" max="15343" width="5.625" style="32" customWidth="1"/>
    <col min="15344" max="15344" width="14" style="32" customWidth="1"/>
    <col min="15345" max="15346" width="6.5" style="32" customWidth="1"/>
    <col min="15347" max="15347" width="5.625" style="32" customWidth="1"/>
    <col min="15348" max="15348" width="12.625" style="32" customWidth="1"/>
    <col min="15349" max="15349" width="6.5" style="32" customWidth="1"/>
    <col min="15350" max="15350" width="8.25" style="32" customWidth="1"/>
    <col min="15351" max="15351" width="5.625" style="32" customWidth="1"/>
    <col min="15352" max="15352" width="15" style="32" customWidth="1"/>
    <col min="15353" max="15353" width="6.5" style="32" customWidth="1"/>
    <col min="15354" max="15354" width="7.25" style="32" customWidth="1"/>
    <col min="15355" max="15589" width="9" style="32"/>
    <col min="15590" max="15590" width="5.125" style="32" customWidth="1"/>
    <col min="15591" max="15591" width="5.625" style="32" customWidth="1"/>
    <col min="15592" max="15592" width="14.375" style="32" customWidth="1"/>
    <col min="15593" max="15594" width="6.5" style="32" customWidth="1"/>
    <col min="15595" max="15595" width="5.625" style="32" customWidth="1"/>
    <col min="15596" max="15596" width="12.625" style="32" customWidth="1"/>
    <col min="15597" max="15597" width="6.5" style="32" customWidth="1"/>
    <col min="15598" max="15598" width="7.5" style="32" customWidth="1"/>
    <col min="15599" max="15599" width="5.625" style="32" customWidth="1"/>
    <col min="15600" max="15600" width="14" style="32" customWidth="1"/>
    <col min="15601" max="15602" width="6.5" style="32" customWidth="1"/>
    <col min="15603" max="15603" width="5.625" style="32" customWidth="1"/>
    <col min="15604" max="15604" width="12.625" style="32" customWidth="1"/>
    <col min="15605" max="15605" width="6.5" style="32" customWidth="1"/>
    <col min="15606" max="15606" width="8.25" style="32" customWidth="1"/>
    <col min="15607" max="15607" width="5.625" style="32" customWidth="1"/>
    <col min="15608" max="15608" width="15" style="32" customWidth="1"/>
    <col min="15609" max="15609" width="6.5" style="32" customWidth="1"/>
    <col min="15610" max="15610" width="7.25" style="32" customWidth="1"/>
    <col min="15611" max="15845" width="9" style="32"/>
    <col min="15846" max="15846" width="5.125" style="32" customWidth="1"/>
    <col min="15847" max="15847" width="5.625" style="32" customWidth="1"/>
    <col min="15848" max="15848" width="14.375" style="32" customWidth="1"/>
    <col min="15849" max="15850" width="6.5" style="32" customWidth="1"/>
    <col min="15851" max="15851" width="5.625" style="32" customWidth="1"/>
    <col min="15852" max="15852" width="12.625" style="32" customWidth="1"/>
    <col min="15853" max="15853" width="6.5" style="32" customWidth="1"/>
    <col min="15854" max="15854" width="7.5" style="32" customWidth="1"/>
    <col min="15855" max="15855" width="5.625" style="32" customWidth="1"/>
    <col min="15856" max="15856" width="14" style="32" customWidth="1"/>
    <col min="15857" max="15858" width="6.5" style="32" customWidth="1"/>
    <col min="15859" max="15859" width="5.625" style="32" customWidth="1"/>
    <col min="15860" max="15860" width="12.625" style="32" customWidth="1"/>
    <col min="15861" max="15861" width="6.5" style="32" customWidth="1"/>
    <col min="15862" max="15862" width="8.25" style="32" customWidth="1"/>
    <col min="15863" max="15863" width="5.625" style="32" customWidth="1"/>
    <col min="15864" max="15864" width="15" style="32" customWidth="1"/>
    <col min="15865" max="15865" width="6.5" style="32" customWidth="1"/>
    <col min="15866" max="15866" width="7.25" style="32" customWidth="1"/>
    <col min="15867" max="16101" width="9" style="32"/>
    <col min="16102" max="16102" width="5.125" style="32" customWidth="1"/>
    <col min="16103" max="16103" width="5.625" style="32" customWidth="1"/>
    <col min="16104" max="16104" width="14.375" style="32" customWidth="1"/>
    <col min="16105" max="16106" width="6.5" style="32" customWidth="1"/>
    <col min="16107" max="16107" width="5.625" style="32" customWidth="1"/>
    <col min="16108" max="16108" width="12.625" style="32" customWidth="1"/>
    <col min="16109" max="16109" width="6.5" style="32" customWidth="1"/>
    <col min="16110" max="16110" width="7.5" style="32" customWidth="1"/>
    <col min="16111" max="16111" width="5.625" style="32" customWidth="1"/>
    <col min="16112" max="16112" width="14" style="32" customWidth="1"/>
    <col min="16113" max="16114" width="6.5" style="32" customWidth="1"/>
    <col min="16115" max="16115" width="5.625" style="32" customWidth="1"/>
    <col min="16116" max="16116" width="12.625" style="32" customWidth="1"/>
    <col min="16117" max="16117" width="6.5" style="32" customWidth="1"/>
    <col min="16118" max="16118" width="8.25" style="32" customWidth="1"/>
    <col min="16119" max="16119" width="5.625" style="32" customWidth="1"/>
    <col min="16120" max="16120" width="15" style="32" customWidth="1"/>
    <col min="16121" max="16121" width="6.5" style="32" customWidth="1"/>
    <col min="16122" max="16122" width="7.25" style="32" customWidth="1"/>
    <col min="16123" max="16357" width="9" style="32"/>
    <col min="16358" max="16384" width="8.875" style="32" customWidth="1"/>
  </cols>
  <sheetData>
    <row r="1" spans="1:21" s="1" customFormat="1" ht="24.75" customHeight="1">
      <c r="A1" s="364" t="s">
        <v>368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</row>
    <row r="2" spans="1:21" s="1" customFormat="1" ht="21.75" customHeight="1" thickBot="1">
      <c r="A2" s="365" t="s">
        <v>408</v>
      </c>
      <c r="B2" s="366"/>
      <c r="C2" s="366"/>
      <c r="D2" s="366"/>
      <c r="E2" s="366"/>
      <c r="F2" s="366"/>
      <c r="G2" s="232" t="s">
        <v>128</v>
      </c>
      <c r="H2" s="150"/>
      <c r="I2" s="150"/>
      <c r="J2" s="150"/>
      <c r="K2" s="150"/>
      <c r="M2" s="151"/>
      <c r="N2" s="380"/>
      <c r="O2" s="380"/>
      <c r="P2" s="380"/>
      <c r="Q2" s="380"/>
      <c r="R2" s="22"/>
      <c r="S2" s="152"/>
      <c r="T2" s="153"/>
      <c r="U2" s="151"/>
    </row>
    <row r="3" spans="1:21" ht="22.5" customHeight="1">
      <c r="A3" s="33" t="s">
        <v>82</v>
      </c>
      <c r="B3" s="367" t="s">
        <v>369</v>
      </c>
      <c r="C3" s="368"/>
      <c r="D3" s="369"/>
      <c r="E3" s="370"/>
      <c r="F3" s="367" t="s">
        <v>370</v>
      </c>
      <c r="G3" s="368"/>
      <c r="H3" s="369"/>
      <c r="I3" s="370"/>
      <c r="J3" s="371" t="s">
        <v>371</v>
      </c>
      <c r="K3" s="372"/>
      <c r="L3" s="373"/>
      <c r="M3" s="374"/>
      <c r="N3" s="371" t="s">
        <v>372</v>
      </c>
      <c r="O3" s="372"/>
      <c r="P3" s="373"/>
      <c r="Q3" s="374"/>
      <c r="R3" s="371" t="s">
        <v>373</v>
      </c>
      <c r="S3" s="372"/>
      <c r="T3" s="373"/>
      <c r="U3" s="374"/>
    </row>
    <row r="4" spans="1:21" ht="22.5" customHeight="1">
      <c r="A4" s="34" t="s">
        <v>83</v>
      </c>
      <c r="B4" s="361"/>
      <c r="C4" s="362"/>
      <c r="D4" s="362"/>
      <c r="E4" s="363"/>
      <c r="F4" s="361" t="s">
        <v>348</v>
      </c>
      <c r="G4" s="362"/>
      <c r="H4" s="362"/>
      <c r="I4" s="363"/>
      <c r="J4" s="361" t="s">
        <v>277</v>
      </c>
      <c r="K4" s="362"/>
      <c r="L4" s="362"/>
      <c r="M4" s="363"/>
      <c r="N4" s="361" t="s">
        <v>334</v>
      </c>
      <c r="O4" s="362"/>
      <c r="P4" s="362"/>
      <c r="Q4" s="363"/>
      <c r="R4" s="361" t="s">
        <v>334</v>
      </c>
      <c r="S4" s="362"/>
      <c r="T4" s="362"/>
      <c r="U4" s="363"/>
    </row>
    <row r="5" spans="1:21" ht="27.75" customHeight="1">
      <c r="A5" s="93" t="s">
        <v>84</v>
      </c>
      <c r="B5" s="35" t="s">
        <v>85</v>
      </c>
      <c r="C5" s="36" t="s">
        <v>86</v>
      </c>
      <c r="D5" s="37" t="s">
        <v>87</v>
      </c>
      <c r="E5" s="38" t="s">
        <v>88</v>
      </c>
      <c r="F5" s="37" t="s">
        <v>85</v>
      </c>
      <c r="G5" s="36" t="s">
        <v>86</v>
      </c>
      <c r="H5" s="39" t="s">
        <v>87</v>
      </c>
      <c r="I5" s="39" t="s">
        <v>88</v>
      </c>
      <c r="J5" s="35" t="s">
        <v>85</v>
      </c>
      <c r="K5" s="36" t="s">
        <v>86</v>
      </c>
      <c r="L5" s="37" t="s">
        <v>87</v>
      </c>
      <c r="M5" s="38" t="s">
        <v>88</v>
      </c>
      <c r="N5" s="35" t="s">
        <v>85</v>
      </c>
      <c r="O5" s="36" t="s">
        <v>86</v>
      </c>
      <c r="P5" s="37" t="s">
        <v>87</v>
      </c>
      <c r="Q5" s="38" t="s">
        <v>88</v>
      </c>
      <c r="R5" s="37" t="s">
        <v>85</v>
      </c>
      <c r="S5" s="36" t="s">
        <v>86</v>
      </c>
      <c r="T5" s="39" t="s">
        <v>87</v>
      </c>
      <c r="U5" s="40" t="s">
        <v>88</v>
      </c>
    </row>
    <row r="6" spans="1:21" s="44" customFormat="1" ht="20.100000000000001" customHeight="1">
      <c r="A6" s="390" t="s">
        <v>89</v>
      </c>
      <c r="B6" s="359"/>
      <c r="C6" s="41"/>
      <c r="D6" s="98"/>
      <c r="E6" s="42"/>
      <c r="F6" s="359" t="s">
        <v>349</v>
      </c>
      <c r="G6" s="9" t="s">
        <v>380</v>
      </c>
      <c r="H6" s="98">
        <v>55</v>
      </c>
      <c r="I6" s="43" t="s">
        <v>389</v>
      </c>
      <c r="J6" s="359" t="s">
        <v>195</v>
      </c>
      <c r="K6" s="10" t="s">
        <v>196</v>
      </c>
      <c r="L6" s="23">
        <f>M6/1190*1000</f>
        <v>54.621848739495796</v>
      </c>
      <c r="M6" s="42">
        <v>65</v>
      </c>
      <c r="N6" s="359"/>
      <c r="O6" s="9"/>
      <c r="P6" s="155"/>
      <c r="Q6" s="3"/>
      <c r="R6" s="375"/>
      <c r="S6" s="4"/>
      <c r="T6" s="155"/>
      <c r="U6" s="3"/>
    </row>
    <row r="7" spans="1:21" s="44" customFormat="1" ht="20.100000000000001" customHeight="1">
      <c r="A7" s="391"/>
      <c r="B7" s="360"/>
      <c r="C7" s="41"/>
      <c r="D7" s="98"/>
      <c r="E7" s="42"/>
      <c r="F7" s="360"/>
      <c r="G7" s="9" t="s">
        <v>381</v>
      </c>
      <c r="H7" s="104">
        <f t="shared" ref="H7:H13" si="0">I7/1190*1000</f>
        <v>10.08403361344538</v>
      </c>
      <c r="I7" s="3">
        <v>12</v>
      </c>
      <c r="J7" s="360"/>
      <c r="K7" s="165" t="s">
        <v>375</v>
      </c>
      <c r="L7" s="23">
        <f t="shared" ref="L7:L10" si="1">M7/1190*1000</f>
        <v>25.210084033613445</v>
      </c>
      <c r="M7" s="42">
        <v>30</v>
      </c>
      <c r="N7" s="360"/>
      <c r="O7" s="10"/>
      <c r="P7" s="155"/>
      <c r="Q7" s="42"/>
      <c r="R7" s="376"/>
      <c r="S7" s="156"/>
      <c r="T7" s="155"/>
      <c r="U7" s="157"/>
    </row>
    <row r="8" spans="1:21" s="44" customFormat="1" ht="20.100000000000001" customHeight="1">
      <c r="A8" s="391"/>
      <c r="B8" s="360"/>
      <c r="C8" s="41"/>
      <c r="D8" s="98"/>
      <c r="E8" s="46"/>
      <c r="F8" s="360"/>
      <c r="G8" s="5" t="s">
        <v>376</v>
      </c>
      <c r="H8" s="104">
        <f t="shared" si="0"/>
        <v>4.2016806722689077</v>
      </c>
      <c r="I8" s="3">
        <v>5</v>
      </c>
      <c r="J8" s="360"/>
      <c r="K8" s="50" t="s">
        <v>197</v>
      </c>
      <c r="L8" s="23">
        <f t="shared" si="1"/>
        <v>2.5210084033613449</v>
      </c>
      <c r="M8" s="46">
        <v>3</v>
      </c>
      <c r="N8" s="360"/>
      <c r="O8" s="145"/>
      <c r="P8" s="155"/>
      <c r="Q8" s="7"/>
      <c r="R8" s="376"/>
      <c r="S8" s="158"/>
      <c r="T8" s="155"/>
      <c r="U8" s="27"/>
    </row>
    <row r="9" spans="1:21" s="44" customFormat="1" ht="20.100000000000001" customHeight="1">
      <c r="A9" s="391"/>
      <c r="B9" s="360"/>
      <c r="C9" s="41"/>
      <c r="D9" s="98"/>
      <c r="E9" s="46"/>
      <c r="F9" s="360"/>
      <c r="G9" s="10" t="s">
        <v>382</v>
      </c>
      <c r="H9" s="104">
        <f t="shared" si="0"/>
        <v>10.08403361344538</v>
      </c>
      <c r="I9" s="3">
        <v>12</v>
      </c>
      <c r="J9" s="360"/>
      <c r="K9" s="50" t="s">
        <v>198</v>
      </c>
      <c r="L9" s="23">
        <f t="shared" si="1"/>
        <v>4.2016806722689077</v>
      </c>
      <c r="M9" s="42">
        <v>5</v>
      </c>
      <c r="N9" s="360"/>
      <c r="O9" s="145"/>
      <c r="P9" s="106"/>
      <c r="Q9" s="7"/>
      <c r="R9" s="376"/>
      <c r="S9" s="158"/>
      <c r="T9" s="155"/>
      <c r="U9" s="27"/>
    </row>
    <row r="10" spans="1:21" s="44" customFormat="1" ht="20.100000000000001" customHeight="1">
      <c r="A10" s="391"/>
      <c r="B10" s="378"/>
      <c r="C10" s="45"/>
      <c r="D10" s="98"/>
      <c r="E10" s="46"/>
      <c r="F10" s="360"/>
      <c r="G10" s="50" t="s">
        <v>133</v>
      </c>
      <c r="H10" s="104">
        <f t="shared" si="0"/>
        <v>29.411764705882351</v>
      </c>
      <c r="I10" s="3">
        <v>35</v>
      </c>
      <c r="J10" s="360"/>
      <c r="K10" s="9" t="s">
        <v>164</v>
      </c>
      <c r="L10" s="23">
        <f t="shared" si="1"/>
        <v>16.806722689075631</v>
      </c>
      <c r="M10" s="142">
        <v>20</v>
      </c>
      <c r="N10" s="360"/>
      <c r="O10" s="9"/>
      <c r="P10" s="23"/>
      <c r="Q10" s="7"/>
      <c r="R10" s="376"/>
      <c r="S10" s="45"/>
      <c r="T10" s="155"/>
      <c r="U10" s="46"/>
    </row>
    <row r="11" spans="1:21" s="44" customFormat="1" ht="20.100000000000001" customHeight="1">
      <c r="A11" s="391"/>
      <c r="B11" s="378"/>
      <c r="C11" s="45"/>
      <c r="D11" s="98"/>
      <c r="E11" s="46"/>
      <c r="F11" s="360"/>
      <c r="G11" s="4" t="s">
        <v>152</v>
      </c>
      <c r="H11" s="104">
        <f t="shared" si="0"/>
        <v>12.605042016806722</v>
      </c>
      <c r="I11" s="3">
        <v>15</v>
      </c>
      <c r="J11" s="360"/>
      <c r="K11" s="50" t="s">
        <v>52</v>
      </c>
      <c r="L11" s="23"/>
      <c r="M11" s="3">
        <v>1</v>
      </c>
      <c r="N11" s="360"/>
      <c r="O11" s="2"/>
      <c r="P11" s="155"/>
      <c r="Q11" s="7"/>
      <c r="R11" s="377"/>
      <c r="S11" s="45"/>
      <c r="T11" s="155"/>
      <c r="U11" s="46"/>
    </row>
    <row r="12" spans="1:21" s="44" customFormat="1" ht="20.100000000000001" customHeight="1">
      <c r="A12" s="391"/>
      <c r="B12" s="378"/>
      <c r="C12" s="45"/>
      <c r="D12" s="98"/>
      <c r="E12" s="46"/>
      <c r="F12" s="360"/>
      <c r="G12" s="4" t="s">
        <v>383</v>
      </c>
      <c r="H12" s="104">
        <f t="shared" si="0"/>
        <v>10.08403361344538</v>
      </c>
      <c r="I12" s="42">
        <v>12</v>
      </c>
      <c r="J12" s="360"/>
      <c r="K12" s="49" t="s">
        <v>199</v>
      </c>
      <c r="L12" s="23"/>
      <c r="M12" s="3" t="s">
        <v>137</v>
      </c>
      <c r="N12" s="360"/>
      <c r="O12" s="2"/>
      <c r="P12" s="155"/>
      <c r="Q12" s="7"/>
      <c r="R12" s="377"/>
      <c r="S12" s="45"/>
      <c r="T12" s="155"/>
      <c r="U12" s="46"/>
    </row>
    <row r="13" spans="1:21" s="44" customFormat="1" ht="20.100000000000001" customHeight="1">
      <c r="A13" s="391"/>
      <c r="B13" s="360"/>
      <c r="C13" s="45"/>
      <c r="D13" s="98"/>
      <c r="E13" s="46"/>
      <c r="F13" s="360"/>
      <c r="G13" s="4" t="s">
        <v>129</v>
      </c>
      <c r="H13" s="104">
        <f t="shared" si="0"/>
        <v>2.5210084033613449</v>
      </c>
      <c r="I13" s="42">
        <v>3</v>
      </c>
      <c r="J13" s="360"/>
      <c r="K13" s="269" t="s">
        <v>207</v>
      </c>
      <c r="L13" s="271">
        <f t="shared" ref="L13:L14" si="2">M13/1190*1000</f>
        <v>15.126050420168067</v>
      </c>
      <c r="M13" s="272">
        <v>18</v>
      </c>
      <c r="N13" s="360"/>
      <c r="O13" s="2"/>
      <c r="P13" s="23"/>
      <c r="Q13" s="7"/>
      <c r="R13" s="377"/>
      <c r="S13" s="45"/>
      <c r="T13" s="155"/>
      <c r="U13" s="46"/>
    </row>
    <row r="14" spans="1:21" s="44" customFormat="1" ht="20.100000000000001" customHeight="1">
      <c r="A14" s="391"/>
      <c r="B14" s="360"/>
      <c r="C14" s="45"/>
      <c r="D14" s="98"/>
      <c r="E14" s="46"/>
      <c r="F14" s="360"/>
      <c r="G14" s="234" t="s">
        <v>384</v>
      </c>
      <c r="H14" s="97"/>
      <c r="I14" s="42" t="s">
        <v>386</v>
      </c>
      <c r="J14" s="378"/>
      <c r="K14" s="275" t="s">
        <v>567</v>
      </c>
      <c r="L14" s="276">
        <f t="shared" si="2"/>
        <v>5.0420168067226898</v>
      </c>
      <c r="M14" s="277">
        <v>6</v>
      </c>
      <c r="N14" s="360"/>
      <c r="O14" s="2"/>
      <c r="P14" s="23"/>
      <c r="Q14" s="7"/>
      <c r="R14" s="376"/>
      <c r="S14" s="45"/>
      <c r="T14" s="155"/>
      <c r="U14" s="46"/>
    </row>
    <row r="15" spans="1:21" s="44" customFormat="1" ht="20.100000000000001" customHeight="1">
      <c r="A15" s="391"/>
      <c r="B15" s="360"/>
      <c r="C15" s="45"/>
      <c r="D15" s="98"/>
      <c r="E15" s="46"/>
      <c r="F15" s="360"/>
      <c r="G15" s="234" t="s">
        <v>385</v>
      </c>
      <c r="H15" s="98"/>
      <c r="I15" s="42" t="s">
        <v>387</v>
      </c>
      <c r="J15" s="378"/>
      <c r="K15" s="178"/>
      <c r="L15" s="179"/>
      <c r="M15" s="211"/>
      <c r="N15" s="379"/>
      <c r="O15" s="2"/>
      <c r="P15" s="23"/>
      <c r="Q15" s="7"/>
      <c r="R15" s="376"/>
      <c r="S15" s="45"/>
      <c r="T15" s="155"/>
      <c r="U15" s="46"/>
    </row>
    <row r="16" spans="1:21" s="54" customFormat="1" ht="20.100000000000001" customHeight="1">
      <c r="A16" s="396" t="s">
        <v>68</v>
      </c>
      <c r="B16" s="359"/>
      <c r="C16" s="45"/>
      <c r="D16" s="98"/>
      <c r="E16" s="46"/>
      <c r="F16" s="359" t="s">
        <v>240</v>
      </c>
      <c r="G16" s="51" t="s">
        <v>182</v>
      </c>
      <c r="H16" s="163">
        <v>70</v>
      </c>
      <c r="I16" s="177" t="s">
        <v>377</v>
      </c>
      <c r="J16" s="359" t="s">
        <v>190</v>
      </c>
      <c r="K16" s="273" t="s">
        <v>31</v>
      </c>
      <c r="L16" s="23">
        <f t="shared" ref="L16:L18" si="3">M16/1190*1000</f>
        <v>67.226890756302524</v>
      </c>
      <c r="M16" s="274">
        <v>80</v>
      </c>
      <c r="N16" s="359"/>
      <c r="O16" s="2"/>
      <c r="P16" s="155"/>
      <c r="Q16" s="7"/>
      <c r="R16" s="359"/>
      <c r="S16" s="45"/>
      <c r="T16" s="155"/>
      <c r="U16" s="46"/>
    </row>
    <row r="17" spans="1:21" s="54" customFormat="1" ht="20.100000000000001" customHeight="1">
      <c r="A17" s="396"/>
      <c r="B17" s="360"/>
      <c r="C17" s="45"/>
      <c r="D17" s="98"/>
      <c r="E17" s="46"/>
      <c r="F17" s="360"/>
      <c r="G17" s="50" t="s">
        <v>208</v>
      </c>
      <c r="H17" s="163"/>
      <c r="I17" s="68" t="s">
        <v>209</v>
      </c>
      <c r="J17" s="360"/>
      <c r="K17" s="178" t="s">
        <v>186</v>
      </c>
      <c r="L17" s="179">
        <f t="shared" si="3"/>
        <v>7.5630252100840334</v>
      </c>
      <c r="M17" s="180">
        <v>9</v>
      </c>
      <c r="N17" s="360"/>
      <c r="O17" s="2"/>
      <c r="P17" s="155"/>
      <c r="Q17" s="7"/>
      <c r="R17" s="360"/>
      <c r="S17" s="45"/>
      <c r="T17" s="155"/>
      <c r="U17" s="46"/>
    </row>
    <row r="18" spans="1:21" s="54" customFormat="1" ht="20.100000000000001" customHeight="1">
      <c r="A18" s="396"/>
      <c r="B18" s="360"/>
      <c r="C18" s="6"/>
      <c r="D18" s="104"/>
      <c r="E18" s="42"/>
      <c r="F18" s="360"/>
      <c r="G18" s="50" t="s">
        <v>183</v>
      </c>
      <c r="H18" s="163"/>
      <c r="I18" s="68"/>
      <c r="J18" s="360"/>
      <c r="K18" s="165" t="s">
        <v>187</v>
      </c>
      <c r="L18" s="104">
        <f t="shared" si="3"/>
        <v>7.5630252100840334</v>
      </c>
      <c r="M18" s="13">
        <v>9</v>
      </c>
      <c r="N18" s="377"/>
      <c r="O18" s="2"/>
      <c r="P18" s="155"/>
      <c r="Q18" s="7"/>
      <c r="R18" s="360"/>
      <c r="S18" s="45"/>
      <c r="T18" s="155"/>
      <c r="U18" s="46"/>
    </row>
    <row r="19" spans="1:21" s="54" customFormat="1" ht="20.100000000000001" customHeight="1" thickBot="1">
      <c r="A19" s="396"/>
      <c r="B19" s="360"/>
      <c r="C19" s="49"/>
      <c r="D19" s="104"/>
      <c r="E19" s="46"/>
      <c r="F19" s="360"/>
      <c r="G19" s="50"/>
      <c r="H19" s="104"/>
      <c r="I19" s="42"/>
      <c r="J19" s="378"/>
      <c r="K19" s="178" t="s">
        <v>188</v>
      </c>
      <c r="L19" s="167"/>
      <c r="M19" s="121" t="s">
        <v>189</v>
      </c>
      <c r="N19" s="377"/>
      <c r="O19" s="2"/>
      <c r="P19" s="155"/>
      <c r="Q19" s="7"/>
      <c r="R19" s="360"/>
      <c r="S19" s="2"/>
      <c r="T19" s="95"/>
      <c r="U19" s="3"/>
    </row>
    <row r="20" spans="1:21" s="54" customFormat="1" ht="20.100000000000001" customHeight="1">
      <c r="A20" s="385"/>
      <c r="B20" s="360"/>
      <c r="C20" s="50"/>
      <c r="D20" s="104"/>
      <c r="E20" s="42"/>
      <c r="F20" s="360"/>
      <c r="G20" s="50"/>
      <c r="H20" s="104"/>
      <c r="I20" s="42"/>
      <c r="J20" s="378"/>
      <c r="K20" s="169" t="s">
        <v>6</v>
      </c>
      <c r="L20" s="170">
        <f t="shared" ref="L20:L21" si="4">M20/1200*1000</f>
        <v>2.5</v>
      </c>
      <c r="M20" s="171">
        <v>3</v>
      </c>
      <c r="N20" s="377"/>
      <c r="O20" s="50"/>
      <c r="P20" s="155"/>
      <c r="Q20" s="3"/>
      <c r="R20" s="360"/>
      <c r="S20" s="50"/>
      <c r="T20" s="104"/>
      <c r="U20" s="46"/>
    </row>
    <row r="21" spans="1:21" s="54" customFormat="1" ht="20.100000000000001" customHeight="1" thickBot="1">
      <c r="A21" s="385"/>
      <c r="B21" s="360"/>
      <c r="C21" s="50"/>
      <c r="D21" s="104"/>
      <c r="E21" s="42"/>
      <c r="F21" s="360"/>
      <c r="G21" s="50"/>
      <c r="H21" s="104"/>
      <c r="I21" s="46"/>
      <c r="J21" s="360"/>
      <c r="K21" s="172" t="s">
        <v>169</v>
      </c>
      <c r="L21" s="173">
        <f t="shared" si="4"/>
        <v>3.3333333333333335</v>
      </c>
      <c r="M21" s="174">
        <v>4</v>
      </c>
      <c r="N21" s="360"/>
      <c r="O21" s="50"/>
      <c r="P21" s="155"/>
      <c r="Q21" s="42"/>
      <c r="R21" s="360"/>
      <c r="S21" s="10"/>
      <c r="T21" s="98"/>
      <c r="U21" s="42"/>
    </row>
    <row r="22" spans="1:21" s="54" customFormat="1" ht="20.100000000000001" customHeight="1">
      <c r="A22" s="390" t="s">
        <v>91</v>
      </c>
      <c r="B22" s="392"/>
      <c r="C22" s="119"/>
      <c r="D22" s="23"/>
      <c r="E22" s="120"/>
      <c r="F22" s="392" t="s">
        <v>374</v>
      </c>
      <c r="G22" s="19" t="s">
        <v>378</v>
      </c>
      <c r="H22" s="104">
        <f t="shared" ref="H22:H26" si="5">I22/1190*1000</f>
        <v>58.823529411764703</v>
      </c>
      <c r="I22" s="42">
        <v>70</v>
      </c>
      <c r="J22" s="386" t="s">
        <v>335</v>
      </c>
      <c r="K22" s="51" t="s">
        <v>586</v>
      </c>
      <c r="L22" s="104">
        <f t="shared" ref="L22:L24" si="6">M22/1190*1000</f>
        <v>70.588235294117652</v>
      </c>
      <c r="M22" s="120">
        <v>84</v>
      </c>
      <c r="N22" s="394"/>
      <c r="O22" s="19"/>
      <c r="P22" s="155"/>
      <c r="Q22" s="3"/>
      <c r="R22" s="394"/>
      <c r="S22" s="19"/>
      <c r="T22" s="155"/>
      <c r="U22" s="3"/>
    </row>
    <row r="23" spans="1:21" s="54" customFormat="1" ht="20.100000000000001" customHeight="1">
      <c r="A23" s="391"/>
      <c r="B23" s="393"/>
      <c r="C23" s="71"/>
      <c r="D23" s="23"/>
      <c r="E23" s="120"/>
      <c r="F23" s="393"/>
      <c r="G23" s="5" t="s">
        <v>379</v>
      </c>
      <c r="H23" s="104">
        <f t="shared" si="5"/>
        <v>12.605042016806722</v>
      </c>
      <c r="I23" s="42">
        <v>15</v>
      </c>
      <c r="J23" s="387"/>
      <c r="K23" s="50" t="s">
        <v>34</v>
      </c>
      <c r="L23" s="23"/>
      <c r="M23" s="42">
        <v>1</v>
      </c>
      <c r="N23" s="395"/>
      <c r="O23" s="10"/>
      <c r="P23" s="155"/>
      <c r="Q23" s="3"/>
      <c r="R23" s="395"/>
      <c r="S23" s="10"/>
      <c r="T23" s="155"/>
      <c r="U23" s="3"/>
    </row>
    <row r="24" spans="1:21" s="54" customFormat="1" ht="20.100000000000001" customHeight="1">
      <c r="A24" s="391"/>
      <c r="B24" s="393"/>
      <c r="C24" s="71"/>
      <c r="D24" s="23"/>
      <c r="E24" s="120"/>
      <c r="F24" s="393"/>
      <c r="G24" s="10" t="s">
        <v>132</v>
      </c>
      <c r="H24" s="104">
        <f t="shared" si="5"/>
        <v>5.0420168067226898</v>
      </c>
      <c r="I24" s="3">
        <v>6</v>
      </c>
      <c r="J24" s="387"/>
      <c r="K24" s="50" t="s">
        <v>198</v>
      </c>
      <c r="L24" s="23">
        <f t="shared" si="6"/>
        <v>1.680672268907563</v>
      </c>
      <c r="M24" s="42">
        <v>2</v>
      </c>
      <c r="N24" s="395"/>
      <c r="O24" s="45"/>
      <c r="P24" s="155"/>
      <c r="Q24" s="3"/>
      <c r="R24" s="395"/>
      <c r="S24" s="10"/>
      <c r="T24" s="95"/>
      <c r="U24" s="3"/>
    </row>
    <row r="25" spans="1:21" s="54" customFormat="1" ht="20.100000000000001" customHeight="1">
      <c r="A25" s="391"/>
      <c r="B25" s="393"/>
      <c r="C25" s="71"/>
      <c r="D25" s="233"/>
      <c r="E25" s="120"/>
      <c r="F25" s="393"/>
      <c r="G25" s="10" t="s">
        <v>70</v>
      </c>
      <c r="H25" s="97">
        <f t="shared" ref="H25" si="7">I25/1189*1000</f>
        <v>0.84104289318755254</v>
      </c>
      <c r="I25" s="3">
        <v>1</v>
      </c>
      <c r="J25" s="387"/>
      <c r="K25" s="50"/>
      <c r="L25" s="23"/>
      <c r="M25" s="42"/>
      <c r="N25" s="395"/>
      <c r="O25" s="45"/>
      <c r="P25" s="97"/>
      <c r="Q25" s="3"/>
      <c r="R25" s="395"/>
      <c r="S25" s="10"/>
      <c r="T25" s="95"/>
      <c r="U25" s="3"/>
    </row>
    <row r="26" spans="1:21" s="54" customFormat="1" ht="20.100000000000001" customHeight="1">
      <c r="A26" s="391"/>
      <c r="B26" s="393"/>
      <c r="C26" s="71"/>
      <c r="D26" s="233"/>
      <c r="E26" s="120"/>
      <c r="F26" s="393"/>
      <c r="G26" s="10" t="s">
        <v>391</v>
      </c>
      <c r="H26" s="104">
        <f t="shared" si="5"/>
        <v>5.0420168067226898</v>
      </c>
      <c r="I26" s="3">
        <v>6</v>
      </c>
      <c r="J26" s="387"/>
      <c r="K26" s="50"/>
      <c r="L26" s="23"/>
      <c r="M26" s="42"/>
      <c r="N26" s="395"/>
      <c r="O26" s="45"/>
      <c r="P26" s="97"/>
      <c r="Q26" s="3"/>
      <c r="R26" s="395"/>
      <c r="S26" s="10"/>
      <c r="T26" s="95"/>
      <c r="U26" s="3"/>
    </row>
    <row r="27" spans="1:21" s="54" customFormat="1" ht="20.100000000000001" customHeight="1">
      <c r="A27" s="385" t="s">
        <v>92</v>
      </c>
      <c r="B27" s="386"/>
      <c r="C27" s="10"/>
      <c r="D27" s="23"/>
      <c r="E27" s="3"/>
      <c r="F27" s="388" t="s">
        <v>351</v>
      </c>
      <c r="G27" s="51" t="s">
        <v>388</v>
      </c>
      <c r="H27" s="104">
        <f t="shared" ref="H27:H28" si="8">I27/1190*1000</f>
        <v>17.647058823529413</v>
      </c>
      <c r="I27" s="52">
        <v>21</v>
      </c>
      <c r="J27" s="389" t="s">
        <v>235</v>
      </c>
      <c r="K27" s="10" t="s">
        <v>138</v>
      </c>
      <c r="L27" s="104">
        <f t="shared" ref="L27:L29" si="9">M27/1190*1000</f>
        <v>42.016806722689076</v>
      </c>
      <c r="M27" s="52">
        <v>50</v>
      </c>
      <c r="N27" s="389"/>
      <c r="O27" s="51"/>
      <c r="P27" s="155"/>
      <c r="Q27" s="52"/>
      <c r="R27" s="389"/>
      <c r="S27" s="10"/>
      <c r="T27" s="155"/>
      <c r="U27" s="3"/>
    </row>
    <row r="28" spans="1:21" s="54" customFormat="1" ht="20.100000000000001" customHeight="1">
      <c r="A28" s="385"/>
      <c r="B28" s="387"/>
      <c r="C28" s="4"/>
      <c r="D28" s="23"/>
      <c r="E28" s="3"/>
      <c r="F28" s="388"/>
      <c r="G28" s="50" t="s">
        <v>544</v>
      </c>
      <c r="H28" s="104">
        <f t="shared" si="8"/>
        <v>1.680672268907563</v>
      </c>
      <c r="I28" s="42">
        <v>2</v>
      </c>
      <c r="J28" s="389"/>
      <c r="K28" s="2" t="s">
        <v>76</v>
      </c>
      <c r="L28" s="104">
        <f t="shared" si="9"/>
        <v>5.0420168067226898</v>
      </c>
      <c r="M28" s="52">
        <v>6</v>
      </c>
      <c r="N28" s="389"/>
      <c r="O28" s="50"/>
      <c r="P28" s="155"/>
      <c r="Q28" s="42"/>
      <c r="R28" s="389"/>
      <c r="S28" s="2"/>
      <c r="T28" s="155"/>
      <c r="U28" s="3"/>
    </row>
    <row r="29" spans="1:21" s="54" customFormat="1" ht="20.100000000000001" customHeight="1">
      <c r="A29" s="385"/>
      <c r="B29" s="387"/>
      <c r="C29" s="6"/>
      <c r="D29" s="23"/>
      <c r="E29" s="7"/>
      <c r="F29" s="388"/>
      <c r="G29" s="168" t="s">
        <v>275</v>
      </c>
      <c r="H29" s="104">
        <f t="shared" ref="H29" si="10">I29/1190*1000</f>
        <v>7.5630252100840334</v>
      </c>
      <c r="I29" s="270">
        <v>9</v>
      </c>
      <c r="J29" s="389"/>
      <c r="K29" s="6" t="s">
        <v>303</v>
      </c>
      <c r="L29" s="104">
        <f t="shared" si="9"/>
        <v>4.5378151260504209</v>
      </c>
      <c r="M29" s="42">
        <v>5.4</v>
      </c>
      <c r="N29" s="389"/>
      <c r="O29" s="4"/>
      <c r="P29" s="23"/>
      <c r="Q29" s="42"/>
      <c r="R29" s="389"/>
      <c r="S29" s="6"/>
      <c r="T29" s="97"/>
      <c r="U29" s="7"/>
    </row>
    <row r="30" spans="1:21" s="54" customFormat="1" ht="20.100000000000001" customHeight="1">
      <c r="A30" s="385"/>
      <c r="B30" s="387"/>
      <c r="C30" s="4"/>
      <c r="D30" s="23"/>
      <c r="E30" s="3"/>
      <c r="F30" s="388"/>
      <c r="G30" s="10" t="s">
        <v>276</v>
      </c>
      <c r="H30" s="23"/>
      <c r="I30" s="3" t="s">
        <v>220</v>
      </c>
      <c r="J30" s="389"/>
      <c r="K30" s="6" t="s">
        <v>140</v>
      </c>
      <c r="L30" s="104"/>
      <c r="M30" s="42" t="s">
        <v>111</v>
      </c>
      <c r="N30" s="389"/>
      <c r="O30" s="50"/>
      <c r="P30" s="98"/>
      <c r="Q30" s="42"/>
      <c r="R30" s="389"/>
      <c r="S30" s="2"/>
      <c r="T30" s="97"/>
      <c r="U30" s="3"/>
    </row>
    <row r="31" spans="1:21" s="54" customFormat="1" ht="20.100000000000001" customHeight="1">
      <c r="A31" s="385"/>
      <c r="B31" s="387"/>
      <c r="C31" s="24"/>
      <c r="D31" s="104"/>
      <c r="E31" s="14"/>
      <c r="F31" s="388"/>
      <c r="G31" s="50" t="s">
        <v>545</v>
      </c>
      <c r="H31" s="23">
        <f t="shared" ref="H31" si="11">I31/1190*1000</f>
        <v>8.4033613445378155</v>
      </c>
      <c r="I31" s="42">
        <v>10</v>
      </c>
      <c r="J31" s="389"/>
      <c r="K31" s="4" t="s">
        <v>67</v>
      </c>
      <c r="L31" s="104"/>
      <c r="M31" s="42">
        <v>0.5</v>
      </c>
      <c r="N31" s="389"/>
      <c r="O31" s="50"/>
      <c r="P31" s="98"/>
      <c r="Q31" s="42"/>
      <c r="R31" s="389"/>
      <c r="S31" s="4"/>
      <c r="T31" s="155"/>
      <c r="U31" s="3"/>
    </row>
    <row r="32" spans="1:21" s="16" customFormat="1" ht="20.100000000000001" customHeight="1">
      <c r="A32" s="381" t="s">
        <v>114</v>
      </c>
      <c r="B32" s="382"/>
      <c r="C32" s="9"/>
      <c r="D32" s="95"/>
      <c r="E32" s="7"/>
      <c r="F32" s="92"/>
      <c r="G32" s="10"/>
      <c r="H32" s="95"/>
      <c r="I32" s="3"/>
      <c r="J32" s="128"/>
      <c r="K32" s="10"/>
      <c r="L32" s="12"/>
      <c r="M32" s="3"/>
      <c r="N32" s="92" t="s">
        <v>115</v>
      </c>
      <c r="O32" s="10"/>
      <c r="P32" s="95"/>
      <c r="Q32" s="3"/>
      <c r="R32" s="146"/>
      <c r="S32" s="2"/>
      <c r="T32" s="95"/>
      <c r="U32" s="3"/>
    </row>
    <row r="33" spans="1:21" s="16" customFormat="1" ht="20.100000000000001" customHeight="1" thickBot="1">
      <c r="A33" s="383" t="s">
        <v>116</v>
      </c>
      <c r="B33" s="384"/>
      <c r="C33" s="66"/>
      <c r="D33" s="96"/>
      <c r="E33" s="64"/>
      <c r="F33" s="129"/>
      <c r="G33" s="130"/>
      <c r="H33" s="96"/>
      <c r="I33" s="64"/>
      <c r="J33" s="131"/>
      <c r="K33" s="66"/>
      <c r="L33" s="123"/>
      <c r="M33" s="107"/>
      <c r="N33" s="131"/>
      <c r="O33" s="130"/>
      <c r="P33" s="123"/>
      <c r="Q33" s="64"/>
      <c r="R33" s="108"/>
      <c r="S33" s="66"/>
      <c r="T33" s="96"/>
      <c r="U33" s="64"/>
    </row>
    <row r="34" spans="1:21" s="55" customFormat="1" ht="18.95" customHeight="1" thickBot="1">
      <c r="A34" s="437" t="s">
        <v>78</v>
      </c>
      <c r="B34" s="406" t="s">
        <v>0</v>
      </c>
      <c r="C34" s="406"/>
      <c r="D34" s="397">
        <f>D35*70+D36*75+D37*25+D38*45+D39*60+D40*150</f>
        <v>0</v>
      </c>
      <c r="E34" s="398"/>
      <c r="F34" s="407" t="s">
        <v>0</v>
      </c>
      <c r="G34" s="406"/>
      <c r="H34" s="397">
        <f>H35*70+H36*75+H37*25+H38*45+H39*60+H40*150</f>
        <v>694.84232154400229</v>
      </c>
      <c r="I34" s="408"/>
      <c r="J34" s="409" t="s">
        <v>0</v>
      </c>
      <c r="K34" s="406"/>
      <c r="L34" s="397">
        <f>L35*70+L36*75+L37*25+L38*45+L39*60+L40*150</f>
        <v>680.31217941722139</v>
      </c>
      <c r="M34" s="398"/>
      <c r="N34" s="407" t="s">
        <v>0</v>
      </c>
      <c r="O34" s="406"/>
      <c r="P34" s="397">
        <f>P35*70+P36*75+P37*25+P38*45+P39*60+P40*150</f>
        <v>0</v>
      </c>
      <c r="Q34" s="398"/>
      <c r="R34" s="407" t="s">
        <v>0</v>
      </c>
      <c r="S34" s="406"/>
      <c r="T34" s="397">
        <f>T35*70+T36*75+T37*25+T38*45+T39*60+T40*150</f>
        <v>0</v>
      </c>
      <c r="U34" s="398"/>
    </row>
    <row r="35" spans="1:21" s="55" customFormat="1" ht="18.95" customHeight="1">
      <c r="A35" s="438"/>
      <c r="B35" s="399" t="s">
        <v>201</v>
      </c>
      <c r="C35" s="400"/>
      <c r="D35" s="401"/>
      <c r="E35" s="402"/>
      <c r="F35" s="399" t="s">
        <v>201</v>
      </c>
      <c r="G35" s="400"/>
      <c r="H35" s="401">
        <f>(H6/20)+(H7/65)+(H27/15)</f>
        <v>4.0816095669036843</v>
      </c>
      <c r="I35" s="403"/>
      <c r="J35" s="404" t="s">
        <v>22</v>
      </c>
      <c r="K35" s="405"/>
      <c r="L35" s="401">
        <f>5</f>
        <v>5</v>
      </c>
      <c r="M35" s="402"/>
      <c r="N35" s="399" t="s">
        <v>201</v>
      </c>
      <c r="O35" s="400"/>
      <c r="P35" s="401"/>
      <c r="Q35" s="402"/>
      <c r="R35" s="399" t="s">
        <v>201</v>
      </c>
      <c r="S35" s="400"/>
      <c r="T35" s="401"/>
      <c r="U35" s="402"/>
    </row>
    <row r="36" spans="1:21" s="55" customFormat="1" ht="18.95" customHeight="1">
      <c r="A36" s="438"/>
      <c r="B36" s="412" t="s">
        <v>202</v>
      </c>
      <c r="C36" s="412"/>
      <c r="D36" s="410"/>
      <c r="E36" s="411"/>
      <c r="F36" s="412" t="s">
        <v>202</v>
      </c>
      <c r="G36" s="412"/>
      <c r="H36" s="410">
        <f>(H9/50)+(H12/40)+2.3</f>
        <v>2.753781512605042</v>
      </c>
      <c r="I36" s="413"/>
      <c r="J36" s="414" t="s">
        <v>23</v>
      </c>
      <c r="K36" s="412"/>
      <c r="L36" s="410">
        <f>(L6/70)+(L21/35)+(L16+L17+L18)*0.87/55+(L29/15)</f>
        <v>2.4807450252828405</v>
      </c>
      <c r="M36" s="411"/>
      <c r="N36" s="412" t="s">
        <v>202</v>
      </c>
      <c r="O36" s="412"/>
      <c r="P36" s="410"/>
      <c r="Q36" s="411"/>
      <c r="R36" s="412" t="s">
        <v>202</v>
      </c>
      <c r="S36" s="412"/>
      <c r="T36" s="410"/>
      <c r="U36" s="411"/>
    </row>
    <row r="37" spans="1:21" s="55" customFormat="1" ht="18.95" customHeight="1">
      <c r="A37" s="438"/>
      <c r="B37" s="412" t="s">
        <v>80</v>
      </c>
      <c r="C37" s="412"/>
      <c r="D37" s="410"/>
      <c r="E37" s="411"/>
      <c r="F37" s="412" t="s">
        <v>80</v>
      </c>
      <c r="G37" s="412"/>
      <c r="H37" s="410">
        <f>(H8+H10+H11+H22+H23+H24)/100</f>
        <v>1.2268907563025209</v>
      </c>
      <c r="I37" s="413"/>
      <c r="J37" s="414" t="s">
        <v>24</v>
      </c>
      <c r="K37" s="412"/>
      <c r="L37" s="410">
        <f>(L7+L8+L9+L10+L22+L24+L27)/100</f>
        <v>1.6302521008403361</v>
      </c>
      <c r="M37" s="411"/>
      <c r="N37" s="412" t="s">
        <v>80</v>
      </c>
      <c r="O37" s="412"/>
      <c r="P37" s="410"/>
      <c r="Q37" s="411"/>
      <c r="R37" s="412" t="s">
        <v>80</v>
      </c>
      <c r="S37" s="412"/>
      <c r="T37" s="410"/>
      <c r="U37" s="411"/>
    </row>
    <row r="38" spans="1:21" s="55" customFormat="1" ht="18.95" customHeight="1">
      <c r="A38" s="439"/>
      <c r="B38" s="415" t="s">
        <v>203</v>
      </c>
      <c r="C38" s="416"/>
      <c r="D38" s="410"/>
      <c r="E38" s="411"/>
      <c r="F38" s="415" t="s">
        <v>203</v>
      </c>
      <c r="G38" s="416"/>
      <c r="H38" s="410">
        <v>2.5</v>
      </c>
      <c r="I38" s="413"/>
      <c r="J38" s="417" t="s">
        <v>25</v>
      </c>
      <c r="K38" s="418"/>
      <c r="L38" s="410">
        <v>2.2999999999999998</v>
      </c>
      <c r="M38" s="411"/>
      <c r="N38" s="415" t="s">
        <v>203</v>
      </c>
      <c r="O38" s="416"/>
      <c r="P38" s="410"/>
      <c r="Q38" s="411"/>
      <c r="R38" s="415" t="s">
        <v>203</v>
      </c>
      <c r="S38" s="416"/>
      <c r="T38" s="410"/>
      <c r="U38" s="411"/>
    </row>
    <row r="39" spans="1:21" s="55" customFormat="1" ht="18.95" customHeight="1">
      <c r="A39" s="439"/>
      <c r="B39" s="419" t="s">
        <v>1</v>
      </c>
      <c r="C39" s="419"/>
      <c r="D39" s="420"/>
      <c r="E39" s="421"/>
      <c r="F39" s="419" t="s">
        <v>1</v>
      </c>
      <c r="G39" s="419"/>
      <c r="H39" s="420"/>
      <c r="I39" s="422"/>
      <c r="J39" s="423" t="s">
        <v>1</v>
      </c>
      <c r="K39" s="419"/>
      <c r="L39" s="420"/>
      <c r="M39" s="421"/>
      <c r="N39" s="419" t="s">
        <v>1</v>
      </c>
      <c r="O39" s="419"/>
      <c r="P39" s="434"/>
      <c r="Q39" s="435"/>
      <c r="R39" s="419" t="s">
        <v>1</v>
      </c>
      <c r="S39" s="419"/>
      <c r="T39" s="420"/>
      <c r="U39" s="421"/>
    </row>
    <row r="40" spans="1:21" s="55" customFormat="1" ht="18.95" customHeight="1" thickBot="1">
      <c r="A40" s="440"/>
      <c r="B40" s="429" t="s">
        <v>81</v>
      </c>
      <c r="C40" s="429"/>
      <c r="D40" s="430"/>
      <c r="E40" s="431"/>
      <c r="F40" s="429" t="s">
        <v>81</v>
      </c>
      <c r="G40" s="429"/>
      <c r="H40" s="427">
        <f>(H26/35)+(H29/30)</f>
        <v>0.39615846338535415</v>
      </c>
      <c r="I40" s="428"/>
      <c r="J40" s="436" t="s">
        <v>81</v>
      </c>
      <c r="K40" s="429"/>
      <c r="L40" s="427"/>
      <c r="M40" s="428"/>
      <c r="N40" s="429" t="s">
        <v>81</v>
      </c>
      <c r="O40" s="429"/>
      <c r="P40" s="430"/>
      <c r="Q40" s="431"/>
      <c r="R40" s="429" t="s">
        <v>81</v>
      </c>
      <c r="S40" s="429"/>
      <c r="T40" s="430"/>
      <c r="U40" s="431"/>
    </row>
    <row r="41" spans="1:21" s="91" customFormat="1" ht="24" customHeight="1">
      <c r="A41" s="432" t="s">
        <v>28</v>
      </c>
      <c r="B41" s="433"/>
      <c r="C41" s="433"/>
      <c r="D41" s="433"/>
      <c r="E41" s="433"/>
      <c r="F41" s="433"/>
      <c r="G41" s="433"/>
      <c r="H41" s="433"/>
      <c r="I41" s="433"/>
      <c r="J41" s="433"/>
      <c r="K41" s="433"/>
      <c r="L41" s="433"/>
      <c r="M41" s="433"/>
      <c r="N41" s="433"/>
      <c r="O41" s="433"/>
      <c r="P41" s="433"/>
      <c r="Q41" s="433"/>
      <c r="R41" s="433"/>
      <c r="S41" s="433"/>
      <c r="T41" s="433"/>
      <c r="U41" s="433"/>
    </row>
    <row r="42" spans="1:21" s="91" customFormat="1" ht="21" customHeight="1">
      <c r="A42" s="424" t="s">
        <v>57</v>
      </c>
      <c r="B42" s="425"/>
      <c r="C42" s="425"/>
      <c r="D42" s="425"/>
      <c r="E42" s="425"/>
      <c r="F42" s="425"/>
      <c r="G42" s="425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  <c r="T42" s="425"/>
      <c r="U42" s="425"/>
    </row>
    <row r="43" spans="1:21" s="91" customFormat="1" ht="16.5" customHeight="1">
      <c r="A43" s="426"/>
      <c r="B43" s="426"/>
      <c r="C43" s="426"/>
      <c r="D43" s="426"/>
      <c r="E43" s="426"/>
      <c r="F43" s="426"/>
      <c r="G43" s="426"/>
      <c r="H43" s="426"/>
      <c r="I43" s="426"/>
      <c r="J43" s="426"/>
      <c r="K43" s="426"/>
      <c r="L43" s="426"/>
      <c r="M43" s="426"/>
      <c r="N43" s="426"/>
      <c r="O43" s="426"/>
      <c r="P43" s="426"/>
      <c r="Q43" s="426"/>
      <c r="R43" s="426"/>
      <c r="S43" s="426"/>
      <c r="T43" s="426"/>
      <c r="U43" s="426"/>
    </row>
  </sheetData>
  <mergeCells count="112">
    <mergeCell ref="T38:U38"/>
    <mergeCell ref="B39:C39"/>
    <mergeCell ref="D39:E39"/>
    <mergeCell ref="F39:G39"/>
    <mergeCell ref="H39:I39"/>
    <mergeCell ref="J39:K39"/>
    <mergeCell ref="A42:U43"/>
    <mergeCell ref="L40:M40"/>
    <mergeCell ref="N40:O40"/>
    <mergeCell ref="P40:Q40"/>
    <mergeCell ref="R40:S40"/>
    <mergeCell ref="T40:U40"/>
    <mergeCell ref="A41:U41"/>
    <mergeCell ref="L39:M39"/>
    <mergeCell ref="N39:O39"/>
    <mergeCell ref="P39:Q39"/>
    <mergeCell ref="R39:S39"/>
    <mergeCell ref="T39:U39"/>
    <mergeCell ref="B40:C40"/>
    <mergeCell ref="D40:E40"/>
    <mergeCell ref="F40:G40"/>
    <mergeCell ref="H40:I40"/>
    <mergeCell ref="J40:K40"/>
    <mergeCell ref="A34:A40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6:U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4:U34"/>
    <mergeCell ref="B35:C35"/>
    <mergeCell ref="D35:E35"/>
    <mergeCell ref="F35:G35"/>
    <mergeCell ref="H35:I35"/>
    <mergeCell ref="J35:K35"/>
    <mergeCell ref="B34:C34"/>
    <mergeCell ref="D34:E34"/>
    <mergeCell ref="F34:G34"/>
    <mergeCell ref="H34:I34"/>
    <mergeCell ref="J34:K34"/>
    <mergeCell ref="L35:M35"/>
    <mergeCell ref="N35:O35"/>
    <mergeCell ref="P35:Q35"/>
    <mergeCell ref="R35:S35"/>
    <mergeCell ref="T35:U35"/>
    <mergeCell ref="L34:M34"/>
    <mergeCell ref="N34:O34"/>
    <mergeCell ref="P34:Q34"/>
    <mergeCell ref="R34:S34"/>
    <mergeCell ref="A32:B32"/>
    <mergeCell ref="A33:B33"/>
    <mergeCell ref="A27:A31"/>
    <mergeCell ref="B27:B31"/>
    <mergeCell ref="F27:F31"/>
    <mergeCell ref="J27:J31"/>
    <mergeCell ref="N27:N31"/>
    <mergeCell ref="N4:Q4"/>
    <mergeCell ref="R4:U4"/>
    <mergeCell ref="A6:A15"/>
    <mergeCell ref="R27:R31"/>
    <mergeCell ref="A22:A26"/>
    <mergeCell ref="B22:B26"/>
    <mergeCell ref="F22:F26"/>
    <mergeCell ref="J22:J26"/>
    <mergeCell ref="N22:N26"/>
    <mergeCell ref="R22:R26"/>
    <mergeCell ref="J4:M4"/>
    <mergeCell ref="A16:A21"/>
    <mergeCell ref="B16:B21"/>
    <mergeCell ref="F16:F21"/>
    <mergeCell ref="J16:J21"/>
    <mergeCell ref="N16:N21"/>
    <mergeCell ref="R16:R21"/>
    <mergeCell ref="B4:E4"/>
    <mergeCell ref="F4:I4"/>
    <mergeCell ref="A1:U1"/>
    <mergeCell ref="A2:F2"/>
    <mergeCell ref="B3:E3"/>
    <mergeCell ref="F3:I3"/>
    <mergeCell ref="J3:M3"/>
    <mergeCell ref="N3:Q3"/>
    <mergeCell ref="R3:U3"/>
    <mergeCell ref="R6:R15"/>
    <mergeCell ref="B6:B15"/>
    <mergeCell ref="F6:F15"/>
    <mergeCell ref="J6:J15"/>
    <mergeCell ref="N6:N15"/>
    <mergeCell ref="N2:Q2"/>
  </mergeCells>
  <phoneticPr fontId="4" type="noConversion"/>
  <printOptions horizontalCentered="1"/>
  <pageMargins left="0" right="0" top="0.62992125984251968" bottom="0.19685039370078741" header="0.23622047244094491" footer="0.19685039370078741"/>
  <pageSetup paperSize="8" orientation="landscape" copies="2" r:id="rId1"/>
  <headerFooter alignWithMargins="0"/>
  <rowBreaks count="1" manualBreakCount="1">
    <brk id="4" max="16383" man="1"/>
  </rowBreaks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topLeftCell="A7" zoomScale="60" zoomScaleNormal="60" zoomScaleSheetLayoutView="68" workbookViewId="0">
      <selection activeCell="AB10" sqref="AB10"/>
    </sheetView>
  </sheetViews>
  <sheetFormatPr defaultRowHeight="5.65" customHeight="1"/>
  <cols>
    <col min="1" max="1" width="5.125" style="55" customWidth="1"/>
    <col min="2" max="2" width="5.625" style="56" customWidth="1"/>
    <col min="3" max="3" width="14.375" style="56" customWidth="1"/>
    <col min="4" max="4" width="7.625" style="56" customWidth="1"/>
    <col min="5" max="5" width="7.75" style="56" customWidth="1"/>
    <col min="6" max="6" width="5.625" style="56" customWidth="1"/>
    <col min="7" max="7" width="12.625" style="56" customWidth="1"/>
    <col min="8" max="8" width="6.5" style="56" customWidth="1"/>
    <col min="9" max="9" width="7.5" style="32" customWidth="1"/>
    <col min="10" max="10" width="5.625" style="32" customWidth="1"/>
    <col min="11" max="11" width="14" style="32" customWidth="1"/>
    <col min="12" max="12" width="7.75" style="32" customWidth="1"/>
    <col min="13" max="13" width="8" style="32" customWidth="1"/>
    <col min="14" max="14" width="5.625" style="32" customWidth="1"/>
    <col min="15" max="15" width="16.5" style="32" customWidth="1"/>
    <col min="16" max="16" width="6.5" style="32" customWidth="1"/>
    <col min="17" max="17" width="8.25" style="32" customWidth="1"/>
    <col min="18" max="18" width="5.625" style="32" customWidth="1"/>
    <col min="19" max="19" width="15" style="32" customWidth="1"/>
    <col min="20" max="20" width="6.5" style="32" customWidth="1"/>
    <col min="21" max="21" width="7.25" style="32" customWidth="1"/>
    <col min="22" max="191" width="9" style="32"/>
    <col min="192" max="192" width="5.125" style="32" customWidth="1"/>
    <col min="193" max="193" width="5.625" style="32" customWidth="1"/>
    <col min="194" max="194" width="14.375" style="32" customWidth="1"/>
    <col min="195" max="196" width="6.5" style="32" customWidth="1"/>
    <col min="197" max="197" width="5.625" style="32" customWidth="1"/>
    <col min="198" max="198" width="12.625" style="32" customWidth="1"/>
    <col min="199" max="199" width="6.5" style="32" customWidth="1"/>
    <col min="200" max="200" width="7.5" style="32" customWidth="1"/>
    <col min="201" max="201" width="5.625" style="32" customWidth="1"/>
    <col min="202" max="202" width="14" style="32" customWidth="1"/>
    <col min="203" max="204" width="6.5" style="32" customWidth="1"/>
    <col min="205" max="205" width="5.625" style="32" customWidth="1"/>
    <col min="206" max="206" width="12.625" style="32" customWidth="1"/>
    <col min="207" max="207" width="6.5" style="32" customWidth="1"/>
    <col min="208" max="208" width="8.25" style="32" customWidth="1"/>
    <col min="209" max="209" width="5.625" style="32" customWidth="1"/>
    <col min="210" max="210" width="15" style="32" customWidth="1"/>
    <col min="211" max="211" width="6.5" style="32" customWidth="1"/>
    <col min="212" max="212" width="7.25" style="32" customWidth="1"/>
    <col min="213" max="447" width="9" style="32"/>
    <col min="448" max="448" width="5.125" style="32" customWidth="1"/>
    <col min="449" max="449" width="5.625" style="32" customWidth="1"/>
    <col min="450" max="450" width="14.375" style="32" customWidth="1"/>
    <col min="451" max="452" width="6.5" style="32" customWidth="1"/>
    <col min="453" max="453" width="5.625" style="32" customWidth="1"/>
    <col min="454" max="454" width="12.625" style="32" customWidth="1"/>
    <col min="455" max="455" width="6.5" style="32" customWidth="1"/>
    <col min="456" max="456" width="7.5" style="32" customWidth="1"/>
    <col min="457" max="457" width="5.625" style="32" customWidth="1"/>
    <col min="458" max="458" width="14" style="32" customWidth="1"/>
    <col min="459" max="460" width="6.5" style="32" customWidth="1"/>
    <col min="461" max="461" width="5.625" style="32" customWidth="1"/>
    <col min="462" max="462" width="12.625" style="32" customWidth="1"/>
    <col min="463" max="463" width="6.5" style="32" customWidth="1"/>
    <col min="464" max="464" width="8.25" style="32" customWidth="1"/>
    <col min="465" max="465" width="5.625" style="32" customWidth="1"/>
    <col min="466" max="466" width="15" style="32" customWidth="1"/>
    <col min="467" max="467" width="6.5" style="32" customWidth="1"/>
    <col min="468" max="468" width="7.25" style="32" customWidth="1"/>
    <col min="469" max="703" width="9" style="32"/>
    <col min="704" max="704" width="5.125" style="32" customWidth="1"/>
    <col min="705" max="705" width="5.625" style="32" customWidth="1"/>
    <col min="706" max="706" width="14.375" style="32" customWidth="1"/>
    <col min="707" max="708" width="6.5" style="32" customWidth="1"/>
    <col min="709" max="709" width="5.625" style="32" customWidth="1"/>
    <col min="710" max="710" width="12.625" style="32" customWidth="1"/>
    <col min="711" max="711" width="6.5" style="32" customWidth="1"/>
    <col min="712" max="712" width="7.5" style="32" customWidth="1"/>
    <col min="713" max="713" width="5.625" style="32" customWidth="1"/>
    <col min="714" max="714" width="14" style="32" customWidth="1"/>
    <col min="715" max="716" width="6.5" style="32" customWidth="1"/>
    <col min="717" max="717" width="5.625" style="32" customWidth="1"/>
    <col min="718" max="718" width="12.625" style="32" customWidth="1"/>
    <col min="719" max="719" width="6.5" style="32" customWidth="1"/>
    <col min="720" max="720" width="8.25" style="32" customWidth="1"/>
    <col min="721" max="721" width="5.625" style="32" customWidth="1"/>
    <col min="722" max="722" width="15" style="32" customWidth="1"/>
    <col min="723" max="723" width="6.5" style="32" customWidth="1"/>
    <col min="724" max="724" width="7.25" style="32" customWidth="1"/>
    <col min="725" max="959" width="9" style="32"/>
    <col min="960" max="960" width="5.125" style="32" customWidth="1"/>
    <col min="961" max="961" width="5.625" style="32" customWidth="1"/>
    <col min="962" max="962" width="14.375" style="32" customWidth="1"/>
    <col min="963" max="964" width="6.5" style="32" customWidth="1"/>
    <col min="965" max="965" width="5.625" style="32" customWidth="1"/>
    <col min="966" max="966" width="12.625" style="32" customWidth="1"/>
    <col min="967" max="967" width="6.5" style="32" customWidth="1"/>
    <col min="968" max="968" width="7.5" style="32" customWidth="1"/>
    <col min="969" max="969" width="5.625" style="32" customWidth="1"/>
    <col min="970" max="970" width="14" style="32" customWidth="1"/>
    <col min="971" max="972" width="6.5" style="32" customWidth="1"/>
    <col min="973" max="973" width="5.625" style="32" customWidth="1"/>
    <col min="974" max="974" width="12.625" style="32" customWidth="1"/>
    <col min="975" max="975" width="6.5" style="32" customWidth="1"/>
    <col min="976" max="976" width="8.25" style="32" customWidth="1"/>
    <col min="977" max="977" width="5.625" style="32" customWidth="1"/>
    <col min="978" max="978" width="15" style="32" customWidth="1"/>
    <col min="979" max="979" width="6.5" style="32" customWidth="1"/>
    <col min="980" max="980" width="7.25" style="32" customWidth="1"/>
    <col min="981" max="1215" width="9" style="32"/>
    <col min="1216" max="1216" width="5.125" style="32" customWidth="1"/>
    <col min="1217" max="1217" width="5.625" style="32" customWidth="1"/>
    <col min="1218" max="1218" width="14.375" style="32" customWidth="1"/>
    <col min="1219" max="1220" width="6.5" style="32" customWidth="1"/>
    <col min="1221" max="1221" width="5.625" style="32" customWidth="1"/>
    <col min="1222" max="1222" width="12.625" style="32" customWidth="1"/>
    <col min="1223" max="1223" width="6.5" style="32" customWidth="1"/>
    <col min="1224" max="1224" width="7.5" style="32" customWidth="1"/>
    <col min="1225" max="1225" width="5.625" style="32" customWidth="1"/>
    <col min="1226" max="1226" width="14" style="32" customWidth="1"/>
    <col min="1227" max="1228" width="6.5" style="32" customWidth="1"/>
    <col min="1229" max="1229" width="5.625" style="32" customWidth="1"/>
    <col min="1230" max="1230" width="12.625" style="32" customWidth="1"/>
    <col min="1231" max="1231" width="6.5" style="32" customWidth="1"/>
    <col min="1232" max="1232" width="8.25" style="32" customWidth="1"/>
    <col min="1233" max="1233" width="5.625" style="32" customWidth="1"/>
    <col min="1234" max="1234" width="15" style="32" customWidth="1"/>
    <col min="1235" max="1235" width="6.5" style="32" customWidth="1"/>
    <col min="1236" max="1236" width="7.25" style="32" customWidth="1"/>
    <col min="1237" max="1471" width="9" style="32"/>
    <col min="1472" max="1472" width="5.125" style="32" customWidth="1"/>
    <col min="1473" max="1473" width="5.625" style="32" customWidth="1"/>
    <col min="1474" max="1474" width="14.375" style="32" customWidth="1"/>
    <col min="1475" max="1476" width="6.5" style="32" customWidth="1"/>
    <col min="1477" max="1477" width="5.625" style="32" customWidth="1"/>
    <col min="1478" max="1478" width="12.625" style="32" customWidth="1"/>
    <col min="1479" max="1479" width="6.5" style="32" customWidth="1"/>
    <col min="1480" max="1480" width="7.5" style="32" customWidth="1"/>
    <col min="1481" max="1481" width="5.625" style="32" customWidth="1"/>
    <col min="1482" max="1482" width="14" style="32" customWidth="1"/>
    <col min="1483" max="1484" width="6.5" style="32" customWidth="1"/>
    <col min="1485" max="1485" width="5.625" style="32" customWidth="1"/>
    <col min="1486" max="1486" width="12.625" style="32" customWidth="1"/>
    <col min="1487" max="1487" width="6.5" style="32" customWidth="1"/>
    <col min="1488" max="1488" width="8.25" style="32" customWidth="1"/>
    <col min="1489" max="1489" width="5.625" style="32" customWidth="1"/>
    <col min="1490" max="1490" width="15" style="32" customWidth="1"/>
    <col min="1491" max="1491" width="6.5" style="32" customWidth="1"/>
    <col min="1492" max="1492" width="7.25" style="32" customWidth="1"/>
    <col min="1493" max="1727" width="9" style="32"/>
    <col min="1728" max="1728" width="5.125" style="32" customWidth="1"/>
    <col min="1729" max="1729" width="5.625" style="32" customWidth="1"/>
    <col min="1730" max="1730" width="14.375" style="32" customWidth="1"/>
    <col min="1731" max="1732" width="6.5" style="32" customWidth="1"/>
    <col min="1733" max="1733" width="5.625" style="32" customWidth="1"/>
    <col min="1734" max="1734" width="12.625" style="32" customWidth="1"/>
    <col min="1735" max="1735" width="6.5" style="32" customWidth="1"/>
    <col min="1736" max="1736" width="7.5" style="32" customWidth="1"/>
    <col min="1737" max="1737" width="5.625" style="32" customWidth="1"/>
    <col min="1738" max="1738" width="14" style="32" customWidth="1"/>
    <col min="1739" max="1740" width="6.5" style="32" customWidth="1"/>
    <col min="1741" max="1741" width="5.625" style="32" customWidth="1"/>
    <col min="1742" max="1742" width="12.625" style="32" customWidth="1"/>
    <col min="1743" max="1743" width="6.5" style="32" customWidth="1"/>
    <col min="1744" max="1744" width="8.25" style="32" customWidth="1"/>
    <col min="1745" max="1745" width="5.625" style="32" customWidth="1"/>
    <col min="1746" max="1746" width="15" style="32" customWidth="1"/>
    <col min="1747" max="1747" width="6.5" style="32" customWidth="1"/>
    <col min="1748" max="1748" width="7.25" style="32" customWidth="1"/>
    <col min="1749" max="1983" width="9" style="32"/>
    <col min="1984" max="1984" width="5.125" style="32" customWidth="1"/>
    <col min="1985" max="1985" width="5.625" style="32" customWidth="1"/>
    <col min="1986" max="1986" width="14.375" style="32" customWidth="1"/>
    <col min="1987" max="1988" width="6.5" style="32" customWidth="1"/>
    <col min="1989" max="1989" width="5.625" style="32" customWidth="1"/>
    <col min="1990" max="1990" width="12.625" style="32" customWidth="1"/>
    <col min="1991" max="1991" width="6.5" style="32" customWidth="1"/>
    <col min="1992" max="1992" width="7.5" style="32" customWidth="1"/>
    <col min="1993" max="1993" width="5.625" style="32" customWidth="1"/>
    <col min="1994" max="1994" width="14" style="32" customWidth="1"/>
    <col min="1995" max="1996" width="6.5" style="32" customWidth="1"/>
    <col min="1997" max="1997" width="5.625" style="32" customWidth="1"/>
    <col min="1998" max="1998" width="12.625" style="32" customWidth="1"/>
    <col min="1999" max="1999" width="6.5" style="32" customWidth="1"/>
    <col min="2000" max="2000" width="8.25" style="32" customWidth="1"/>
    <col min="2001" max="2001" width="5.625" style="32" customWidth="1"/>
    <col min="2002" max="2002" width="15" style="32" customWidth="1"/>
    <col min="2003" max="2003" width="6.5" style="32" customWidth="1"/>
    <col min="2004" max="2004" width="7.25" style="32" customWidth="1"/>
    <col min="2005" max="2239" width="9" style="32"/>
    <col min="2240" max="2240" width="5.125" style="32" customWidth="1"/>
    <col min="2241" max="2241" width="5.625" style="32" customWidth="1"/>
    <col min="2242" max="2242" width="14.375" style="32" customWidth="1"/>
    <col min="2243" max="2244" width="6.5" style="32" customWidth="1"/>
    <col min="2245" max="2245" width="5.625" style="32" customWidth="1"/>
    <col min="2246" max="2246" width="12.625" style="32" customWidth="1"/>
    <col min="2247" max="2247" width="6.5" style="32" customWidth="1"/>
    <col min="2248" max="2248" width="7.5" style="32" customWidth="1"/>
    <col min="2249" max="2249" width="5.625" style="32" customWidth="1"/>
    <col min="2250" max="2250" width="14" style="32" customWidth="1"/>
    <col min="2251" max="2252" width="6.5" style="32" customWidth="1"/>
    <col min="2253" max="2253" width="5.625" style="32" customWidth="1"/>
    <col min="2254" max="2254" width="12.625" style="32" customWidth="1"/>
    <col min="2255" max="2255" width="6.5" style="32" customWidth="1"/>
    <col min="2256" max="2256" width="8.25" style="32" customWidth="1"/>
    <col min="2257" max="2257" width="5.625" style="32" customWidth="1"/>
    <col min="2258" max="2258" width="15" style="32" customWidth="1"/>
    <col min="2259" max="2259" width="6.5" style="32" customWidth="1"/>
    <col min="2260" max="2260" width="7.25" style="32" customWidth="1"/>
    <col min="2261" max="2495" width="9" style="32"/>
    <col min="2496" max="2496" width="5.125" style="32" customWidth="1"/>
    <col min="2497" max="2497" width="5.625" style="32" customWidth="1"/>
    <col min="2498" max="2498" width="14.375" style="32" customWidth="1"/>
    <col min="2499" max="2500" width="6.5" style="32" customWidth="1"/>
    <col min="2501" max="2501" width="5.625" style="32" customWidth="1"/>
    <col min="2502" max="2502" width="12.625" style="32" customWidth="1"/>
    <col min="2503" max="2503" width="6.5" style="32" customWidth="1"/>
    <col min="2504" max="2504" width="7.5" style="32" customWidth="1"/>
    <col min="2505" max="2505" width="5.625" style="32" customWidth="1"/>
    <col min="2506" max="2506" width="14" style="32" customWidth="1"/>
    <col min="2507" max="2508" width="6.5" style="32" customWidth="1"/>
    <col min="2509" max="2509" width="5.625" style="32" customWidth="1"/>
    <col min="2510" max="2510" width="12.625" style="32" customWidth="1"/>
    <col min="2511" max="2511" width="6.5" style="32" customWidth="1"/>
    <col min="2512" max="2512" width="8.25" style="32" customWidth="1"/>
    <col min="2513" max="2513" width="5.625" style="32" customWidth="1"/>
    <col min="2514" max="2514" width="15" style="32" customWidth="1"/>
    <col min="2515" max="2515" width="6.5" style="32" customWidth="1"/>
    <col min="2516" max="2516" width="7.25" style="32" customWidth="1"/>
    <col min="2517" max="2751" width="9" style="32"/>
    <col min="2752" max="2752" width="5.125" style="32" customWidth="1"/>
    <col min="2753" max="2753" width="5.625" style="32" customWidth="1"/>
    <col min="2754" max="2754" width="14.375" style="32" customWidth="1"/>
    <col min="2755" max="2756" width="6.5" style="32" customWidth="1"/>
    <col min="2757" max="2757" width="5.625" style="32" customWidth="1"/>
    <col min="2758" max="2758" width="12.625" style="32" customWidth="1"/>
    <col min="2759" max="2759" width="6.5" style="32" customWidth="1"/>
    <col min="2760" max="2760" width="7.5" style="32" customWidth="1"/>
    <col min="2761" max="2761" width="5.625" style="32" customWidth="1"/>
    <col min="2762" max="2762" width="14" style="32" customWidth="1"/>
    <col min="2763" max="2764" width="6.5" style="32" customWidth="1"/>
    <col min="2765" max="2765" width="5.625" style="32" customWidth="1"/>
    <col min="2766" max="2766" width="12.625" style="32" customWidth="1"/>
    <col min="2767" max="2767" width="6.5" style="32" customWidth="1"/>
    <col min="2768" max="2768" width="8.25" style="32" customWidth="1"/>
    <col min="2769" max="2769" width="5.625" style="32" customWidth="1"/>
    <col min="2770" max="2770" width="15" style="32" customWidth="1"/>
    <col min="2771" max="2771" width="6.5" style="32" customWidth="1"/>
    <col min="2772" max="2772" width="7.25" style="32" customWidth="1"/>
    <col min="2773" max="3007" width="9" style="32"/>
    <col min="3008" max="3008" width="5.125" style="32" customWidth="1"/>
    <col min="3009" max="3009" width="5.625" style="32" customWidth="1"/>
    <col min="3010" max="3010" width="14.375" style="32" customWidth="1"/>
    <col min="3011" max="3012" width="6.5" style="32" customWidth="1"/>
    <col min="3013" max="3013" width="5.625" style="32" customWidth="1"/>
    <col min="3014" max="3014" width="12.625" style="32" customWidth="1"/>
    <col min="3015" max="3015" width="6.5" style="32" customWidth="1"/>
    <col min="3016" max="3016" width="7.5" style="32" customWidth="1"/>
    <col min="3017" max="3017" width="5.625" style="32" customWidth="1"/>
    <col min="3018" max="3018" width="14" style="32" customWidth="1"/>
    <col min="3019" max="3020" width="6.5" style="32" customWidth="1"/>
    <col min="3021" max="3021" width="5.625" style="32" customWidth="1"/>
    <col min="3022" max="3022" width="12.625" style="32" customWidth="1"/>
    <col min="3023" max="3023" width="6.5" style="32" customWidth="1"/>
    <col min="3024" max="3024" width="8.25" style="32" customWidth="1"/>
    <col min="3025" max="3025" width="5.625" style="32" customWidth="1"/>
    <col min="3026" max="3026" width="15" style="32" customWidth="1"/>
    <col min="3027" max="3027" width="6.5" style="32" customWidth="1"/>
    <col min="3028" max="3028" width="7.25" style="32" customWidth="1"/>
    <col min="3029" max="3263" width="9" style="32"/>
    <col min="3264" max="3264" width="5.125" style="32" customWidth="1"/>
    <col min="3265" max="3265" width="5.625" style="32" customWidth="1"/>
    <col min="3266" max="3266" width="14.375" style="32" customWidth="1"/>
    <col min="3267" max="3268" width="6.5" style="32" customWidth="1"/>
    <col min="3269" max="3269" width="5.625" style="32" customWidth="1"/>
    <col min="3270" max="3270" width="12.625" style="32" customWidth="1"/>
    <col min="3271" max="3271" width="6.5" style="32" customWidth="1"/>
    <col min="3272" max="3272" width="7.5" style="32" customWidth="1"/>
    <col min="3273" max="3273" width="5.625" style="32" customWidth="1"/>
    <col min="3274" max="3274" width="14" style="32" customWidth="1"/>
    <col min="3275" max="3276" width="6.5" style="32" customWidth="1"/>
    <col min="3277" max="3277" width="5.625" style="32" customWidth="1"/>
    <col min="3278" max="3278" width="12.625" style="32" customWidth="1"/>
    <col min="3279" max="3279" width="6.5" style="32" customWidth="1"/>
    <col min="3280" max="3280" width="8.25" style="32" customWidth="1"/>
    <col min="3281" max="3281" width="5.625" style="32" customWidth="1"/>
    <col min="3282" max="3282" width="15" style="32" customWidth="1"/>
    <col min="3283" max="3283" width="6.5" style="32" customWidth="1"/>
    <col min="3284" max="3284" width="7.25" style="32" customWidth="1"/>
    <col min="3285" max="3519" width="9" style="32"/>
    <col min="3520" max="3520" width="5.125" style="32" customWidth="1"/>
    <col min="3521" max="3521" width="5.625" style="32" customWidth="1"/>
    <col min="3522" max="3522" width="14.375" style="32" customWidth="1"/>
    <col min="3523" max="3524" width="6.5" style="32" customWidth="1"/>
    <col min="3525" max="3525" width="5.625" style="32" customWidth="1"/>
    <col min="3526" max="3526" width="12.625" style="32" customWidth="1"/>
    <col min="3527" max="3527" width="6.5" style="32" customWidth="1"/>
    <col min="3528" max="3528" width="7.5" style="32" customWidth="1"/>
    <col min="3529" max="3529" width="5.625" style="32" customWidth="1"/>
    <col min="3530" max="3530" width="14" style="32" customWidth="1"/>
    <col min="3531" max="3532" width="6.5" style="32" customWidth="1"/>
    <col min="3533" max="3533" width="5.625" style="32" customWidth="1"/>
    <col min="3534" max="3534" width="12.625" style="32" customWidth="1"/>
    <col min="3535" max="3535" width="6.5" style="32" customWidth="1"/>
    <col min="3536" max="3536" width="8.25" style="32" customWidth="1"/>
    <col min="3537" max="3537" width="5.625" style="32" customWidth="1"/>
    <col min="3538" max="3538" width="15" style="32" customWidth="1"/>
    <col min="3539" max="3539" width="6.5" style="32" customWidth="1"/>
    <col min="3540" max="3540" width="7.25" style="32" customWidth="1"/>
    <col min="3541" max="3775" width="9" style="32"/>
    <col min="3776" max="3776" width="5.125" style="32" customWidth="1"/>
    <col min="3777" max="3777" width="5.625" style="32" customWidth="1"/>
    <col min="3778" max="3778" width="14.375" style="32" customWidth="1"/>
    <col min="3779" max="3780" width="6.5" style="32" customWidth="1"/>
    <col min="3781" max="3781" width="5.625" style="32" customWidth="1"/>
    <col min="3782" max="3782" width="12.625" style="32" customWidth="1"/>
    <col min="3783" max="3783" width="6.5" style="32" customWidth="1"/>
    <col min="3784" max="3784" width="7.5" style="32" customWidth="1"/>
    <col min="3785" max="3785" width="5.625" style="32" customWidth="1"/>
    <col min="3786" max="3786" width="14" style="32" customWidth="1"/>
    <col min="3787" max="3788" width="6.5" style="32" customWidth="1"/>
    <col min="3789" max="3789" width="5.625" style="32" customWidth="1"/>
    <col min="3790" max="3790" width="12.625" style="32" customWidth="1"/>
    <col min="3791" max="3791" width="6.5" style="32" customWidth="1"/>
    <col min="3792" max="3792" width="8.25" style="32" customWidth="1"/>
    <col min="3793" max="3793" width="5.625" style="32" customWidth="1"/>
    <col min="3794" max="3794" width="15" style="32" customWidth="1"/>
    <col min="3795" max="3795" width="6.5" style="32" customWidth="1"/>
    <col min="3796" max="3796" width="7.25" style="32" customWidth="1"/>
    <col min="3797" max="4031" width="9" style="32"/>
    <col min="4032" max="4032" width="5.125" style="32" customWidth="1"/>
    <col min="4033" max="4033" width="5.625" style="32" customWidth="1"/>
    <col min="4034" max="4034" width="14.375" style="32" customWidth="1"/>
    <col min="4035" max="4036" width="6.5" style="32" customWidth="1"/>
    <col min="4037" max="4037" width="5.625" style="32" customWidth="1"/>
    <col min="4038" max="4038" width="12.625" style="32" customWidth="1"/>
    <col min="4039" max="4039" width="6.5" style="32" customWidth="1"/>
    <col min="4040" max="4040" width="7.5" style="32" customWidth="1"/>
    <col min="4041" max="4041" width="5.625" style="32" customWidth="1"/>
    <col min="4042" max="4042" width="14" style="32" customWidth="1"/>
    <col min="4043" max="4044" width="6.5" style="32" customWidth="1"/>
    <col min="4045" max="4045" width="5.625" style="32" customWidth="1"/>
    <col min="4046" max="4046" width="12.625" style="32" customWidth="1"/>
    <col min="4047" max="4047" width="6.5" style="32" customWidth="1"/>
    <col min="4048" max="4048" width="8.25" style="32" customWidth="1"/>
    <col min="4049" max="4049" width="5.625" style="32" customWidth="1"/>
    <col min="4050" max="4050" width="15" style="32" customWidth="1"/>
    <col min="4051" max="4051" width="6.5" style="32" customWidth="1"/>
    <col min="4052" max="4052" width="7.25" style="32" customWidth="1"/>
    <col min="4053" max="4287" width="9" style="32"/>
    <col min="4288" max="4288" width="5.125" style="32" customWidth="1"/>
    <col min="4289" max="4289" width="5.625" style="32" customWidth="1"/>
    <col min="4290" max="4290" width="14.375" style="32" customWidth="1"/>
    <col min="4291" max="4292" width="6.5" style="32" customWidth="1"/>
    <col min="4293" max="4293" width="5.625" style="32" customWidth="1"/>
    <col min="4294" max="4294" width="12.625" style="32" customWidth="1"/>
    <col min="4295" max="4295" width="6.5" style="32" customWidth="1"/>
    <col min="4296" max="4296" width="7.5" style="32" customWidth="1"/>
    <col min="4297" max="4297" width="5.625" style="32" customWidth="1"/>
    <col min="4298" max="4298" width="14" style="32" customWidth="1"/>
    <col min="4299" max="4300" width="6.5" style="32" customWidth="1"/>
    <col min="4301" max="4301" width="5.625" style="32" customWidth="1"/>
    <col min="4302" max="4302" width="12.625" style="32" customWidth="1"/>
    <col min="4303" max="4303" width="6.5" style="32" customWidth="1"/>
    <col min="4304" max="4304" width="8.25" style="32" customWidth="1"/>
    <col min="4305" max="4305" width="5.625" style="32" customWidth="1"/>
    <col min="4306" max="4306" width="15" style="32" customWidth="1"/>
    <col min="4307" max="4307" width="6.5" style="32" customWidth="1"/>
    <col min="4308" max="4308" width="7.25" style="32" customWidth="1"/>
    <col min="4309" max="4543" width="9" style="32"/>
    <col min="4544" max="4544" width="5.125" style="32" customWidth="1"/>
    <col min="4545" max="4545" width="5.625" style="32" customWidth="1"/>
    <col min="4546" max="4546" width="14.375" style="32" customWidth="1"/>
    <col min="4547" max="4548" width="6.5" style="32" customWidth="1"/>
    <col min="4549" max="4549" width="5.625" style="32" customWidth="1"/>
    <col min="4550" max="4550" width="12.625" style="32" customWidth="1"/>
    <col min="4551" max="4551" width="6.5" style="32" customWidth="1"/>
    <col min="4552" max="4552" width="7.5" style="32" customWidth="1"/>
    <col min="4553" max="4553" width="5.625" style="32" customWidth="1"/>
    <col min="4554" max="4554" width="14" style="32" customWidth="1"/>
    <col min="4555" max="4556" width="6.5" style="32" customWidth="1"/>
    <col min="4557" max="4557" width="5.625" style="32" customWidth="1"/>
    <col min="4558" max="4558" width="12.625" style="32" customWidth="1"/>
    <col min="4559" max="4559" width="6.5" style="32" customWidth="1"/>
    <col min="4560" max="4560" width="8.25" style="32" customWidth="1"/>
    <col min="4561" max="4561" width="5.625" style="32" customWidth="1"/>
    <col min="4562" max="4562" width="15" style="32" customWidth="1"/>
    <col min="4563" max="4563" width="6.5" style="32" customWidth="1"/>
    <col min="4564" max="4564" width="7.25" style="32" customWidth="1"/>
    <col min="4565" max="4799" width="9" style="32"/>
    <col min="4800" max="4800" width="5.125" style="32" customWidth="1"/>
    <col min="4801" max="4801" width="5.625" style="32" customWidth="1"/>
    <col min="4802" max="4802" width="14.375" style="32" customWidth="1"/>
    <col min="4803" max="4804" width="6.5" style="32" customWidth="1"/>
    <col min="4805" max="4805" width="5.625" style="32" customWidth="1"/>
    <col min="4806" max="4806" width="12.625" style="32" customWidth="1"/>
    <col min="4807" max="4807" width="6.5" style="32" customWidth="1"/>
    <col min="4808" max="4808" width="7.5" style="32" customWidth="1"/>
    <col min="4809" max="4809" width="5.625" style="32" customWidth="1"/>
    <col min="4810" max="4810" width="14" style="32" customWidth="1"/>
    <col min="4811" max="4812" width="6.5" style="32" customWidth="1"/>
    <col min="4813" max="4813" width="5.625" style="32" customWidth="1"/>
    <col min="4814" max="4814" width="12.625" style="32" customWidth="1"/>
    <col min="4815" max="4815" width="6.5" style="32" customWidth="1"/>
    <col min="4816" max="4816" width="8.25" style="32" customWidth="1"/>
    <col min="4817" max="4817" width="5.625" style="32" customWidth="1"/>
    <col min="4818" max="4818" width="15" style="32" customWidth="1"/>
    <col min="4819" max="4819" width="6.5" style="32" customWidth="1"/>
    <col min="4820" max="4820" width="7.25" style="32" customWidth="1"/>
    <col min="4821" max="5055" width="9" style="32"/>
    <col min="5056" max="5056" width="5.125" style="32" customWidth="1"/>
    <col min="5057" max="5057" width="5.625" style="32" customWidth="1"/>
    <col min="5058" max="5058" width="14.375" style="32" customWidth="1"/>
    <col min="5059" max="5060" width="6.5" style="32" customWidth="1"/>
    <col min="5061" max="5061" width="5.625" style="32" customWidth="1"/>
    <col min="5062" max="5062" width="12.625" style="32" customWidth="1"/>
    <col min="5063" max="5063" width="6.5" style="32" customWidth="1"/>
    <col min="5064" max="5064" width="7.5" style="32" customWidth="1"/>
    <col min="5065" max="5065" width="5.625" style="32" customWidth="1"/>
    <col min="5066" max="5066" width="14" style="32" customWidth="1"/>
    <col min="5067" max="5068" width="6.5" style="32" customWidth="1"/>
    <col min="5069" max="5069" width="5.625" style="32" customWidth="1"/>
    <col min="5070" max="5070" width="12.625" style="32" customWidth="1"/>
    <col min="5071" max="5071" width="6.5" style="32" customWidth="1"/>
    <col min="5072" max="5072" width="8.25" style="32" customWidth="1"/>
    <col min="5073" max="5073" width="5.625" style="32" customWidth="1"/>
    <col min="5074" max="5074" width="15" style="32" customWidth="1"/>
    <col min="5075" max="5075" width="6.5" style="32" customWidth="1"/>
    <col min="5076" max="5076" width="7.25" style="32" customWidth="1"/>
    <col min="5077" max="5311" width="9" style="32"/>
    <col min="5312" max="5312" width="5.125" style="32" customWidth="1"/>
    <col min="5313" max="5313" width="5.625" style="32" customWidth="1"/>
    <col min="5314" max="5314" width="14.375" style="32" customWidth="1"/>
    <col min="5315" max="5316" width="6.5" style="32" customWidth="1"/>
    <col min="5317" max="5317" width="5.625" style="32" customWidth="1"/>
    <col min="5318" max="5318" width="12.625" style="32" customWidth="1"/>
    <col min="5319" max="5319" width="6.5" style="32" customWidth="1"/>
    <col min="5320" max="5320" width="7.5" style="32" customWidth="1"/>
    <col min="5321" max="5321" width="5.625" style="32" customWidth="1"/>
    <col min="5322" max="5322" width="14" style="32" customWidth="1"/>
    <col min="5323" max="5324" width="6.5" style="32" customWidth="1"/>
    <col min="5325" max="5325" width="5.625" style="32" customWidth="1"/>
    <col min="5326" max="5326" width="12.625" style="32" customWidth="1"/>
    <col min="5327" max="5327" width="6.5" style="32" customWidth="1"/>
    <col min="5328" max="5328" width="8.25" style="32" customWidth="1"/>
    <col min="5329" max="5329" width="5.625" style="32" customWidth="1"/>
    <col min="5330" max="5330" width="15" style="32" customWidth="1"/>
    <col min="5331" max="5331" width="6.5" style="32" customWidth="1"/>
    <col min="5332" max="5332" width="7.25" style="32" customWidth="1"/>
    <col min="5333" max="5567" width="9" style="32"/>
    <col min="5568" max="5568" width="5.125" style="32" customWidth="1"/>
    <col min="5569" max="5569" width="5.625" style="32" customWidth="1"/>
    <col min="5570" max="5570" width="14.375" style="32" customWidth="1"/>
    <col min="5571" max="5572" width="6.5" style="32" customWidth="1"/>
    <col min="5573" max="5573" width="5.625" style="32" customWidth="1"/>
    <col min="5574" max="5574" width="12.625" style="32" customWidth="1"/>
    <col min="5575" max="5575" width="6.5" style="32" customWidth="1"/>
    <col min="5576" max="5576" width="7.5" style="32" customWidth="1"/>
    <col min="5577" max="5577" width="5.625" style="32" customWidth="1"/>
    <col min="5578" max="5578" width="14" style="32" customWidth="1"/>
    <col min="5579" max="5580" width="6.5" style="32" customWidth="1"/>
    <col min="5581" max="5581" width="5.625" style="32" customWidth="1"/>
    <col min="5582" max="5582" width="12.625" style="32" customWidth="1"/>
    <col min="5583" max="5583" width="6.5" style="32" customWidth="1"/>
    <col min="5584" max="5584" width="8.25" style="32" customWidth="1"/>
    <col min="5585" max="5585" width="5.625" style="32" customWidth="1"/>
    <col min="5586" max="5586" width="15" style="32" customWidth="1"/>
    <col min="5587" max="5587" width="6.5" style="32" customWidth="1"/>
    <col min="5588" max="5588" width="7.25" style="32" customWidth="1"/>
    <col min="5589" max="5823" width="9" style="32"/>
    <col min="5824" max="5824" width="5.125" style="32" customWidth="1"/>
    <col min="5825" max="5825" width="5.625" style="32" customWidth="1"/>
    <col min="5826" max="5826" width="14.375" style="32" customWidth="1"/>
    <col min="5827" max="5828" width="6.5" style="32" customWidth="1"/>
    <col min="5829" max="5829" width="5.625" style="32" customWidth="1"/>
    <col min="5830" max="5830" width="12.625" style="32" customWidth="1"/>
    <col min="5831" max="5831" width="6.5" style="32" customWidth="1"/>
    <col min="5832" max="5832" width="7.5" style="32" customWidth="1"/>
    <col min="5833" max="5833" width="5.625" style="32" customWidth="1"/>
    <col min="5834" max="5834" width="14" style="32" customWidth="1"/>
    <col min="5835" max="5836" width="6.5" style="32" customWidth="1"/>
    <col min="5837" max="5837" width="5.625" style="32" customWidth="1"/>
    <col min="5838" max="5838" width="12.625" style="32" customWidth="1"/>
    <col min="5839" max="5839" width="6.5" style="32" customWidth="1"/>
    <col min="5840" max="5840" width="8.25" style="32" customWidth="1"/>
    <col min="5841" max="5841" width="5.625" style="32" customWidth="1"/>
    <col min="5842" max="5842" width="15" style="32" customWidth="1"/>
    <col min="5843" max="5843" width="6.5" style="32" customWidth="1"/>
    <col min="5844" max="5844" width="7.25" style="32" customWidth="1"/>
    <col min="5845" max="6079" width="9" style="32"/>
    <col min="6080" max="6080" width="5.125" style="32" customWidth="1"/>
    <col min="6081" max="6081" width="5.625" style="32" customWidth="1"/>
    <col min="6082" max="6082" width="14.375" style="32" customWidth="1"/>
    <col min="6083" max="6084" width="6.5" style="32" customWidth="1"/>
    <col min="6085" max="6085" width="5.625" style="32" customWidth="1"/>
    <col min="6086" max="6086" width="12.625" style="32" customWidth="1"/>
    <col min="6087" max="6087" width="6.5" style="32" customWidth="1"/>
    <col min="6088" max="6088" width="7.5" style="32" customWidth="1"/>
    <col min="6089" max="6089" width="5.625" style="32" customWidth="1"/>
    <col min="6090" max="6090" width="14" style="32" customWidth="1"/>
    <col min="6091" max="6092" width="6.5" style="32" customWidth="1"/>
    <col min="6093" max="6093" width="5.625" style="32" customWidth="1"/>
    <col min="6094" max="6094" width="12.625" style="32" customWidth="1"/>
    <col min="6095" max="6095" width="6.5" style="32" customWidth="1"/>
    <col min="6096" max="6096" width="8.25" style="32" customWidth="1"/>
    <col min="6097" max="6097" width="5.625" style="32" customWidth="1"/>
    <col min="6098" max="6098" width="15" style="32" customWidth="1"/>
    <col min="6099" max="6099" width="6.5" style="32" customWidth="1"/>
    <col min="6100" max="6100" width="7.25" style="32" customWidth="1"/>
    <col min="6101" max="6335" width="9" style="32"/>
    <col min="6336" max="6336" width="5.125" style="32" customWidth="1"/>
    <col min="6337" max="6337" width="5.625" style="32" customWidth="1"/>
    <col min="6338" max="6338" width="14.375" style="32" customWidth="1"/>
    <col min="6339" max="6340" width="6.5" style="32" customWidth="1"/>
    <col min="6341" max="6341" width="5.625" style="32" customWidth="1"/>
    <col min="6342" max="6342" width="12.625" style="32" customWidth="1"/>
    <col min="6343" max="6343" width="6.5" style="32" customWidth="1"/>
    <col min="6344" max="6344" width="7.5" style="32" customWidth="1"/>
    <col min="6345" max="6345" width="5.625" style="32" customWidth="1"/>
    <col min="6346" max="6346" width="14" style="32" customWidth="1"/>
    <col min="6347" max="6348" width="6.5" style="32" customWidth="1"/>
    <col min="6349" max="6349" width="5.625" style="32" customWidth="1"/>
    <col min="6350" max="6350" width="12.625" style="32" customWidth="1"/>
    <col min="6351" max="6351" width="6.5" style="32" customWidth="1"/>
    <col min="6352" max="6352" width="8.25" style="32" customWidth="1"/>
    <col min="6353" max="6353" width="5.625" style="32" customWidth="1"/>
    <col min="6354" max="6354" width="15" style="32" customWidth="1"/>
    <col min="6355" max="6355" width="6.5" style="32" customWidth="1"/>
    <col min="6356" max="6356" width="7.25" style="32" customWidth="1"/>
    <col min="6357" max="6591" width="9" style="32"/>
    <col min="6592" max="6592" width="5.125" style="32" customWidth="1"/>
    <col min="6593" max="6593" width="5.625" style="32" customWidth="1"/>
    <col min="6594" max="6594" width="14.375" style="32" customWidth="1"/>
    <col min="6595" max="6596" width="6.5" style="32" customWidth="1"/>
    <col min="6597" max="6597" width="5.625" style="32" customWidth="1"/>
    <col min="6598" max="6598" width="12.625" style="32" customWidth="1"/>
    <col min="6599" max="6599" width="6.5" style="32" customWidth="1"/>
    <col min="6600" max="6600" width="7.5" style="32" customWidth="1"/>
    <col min="6601" max="6601" width="5.625" style="32" customWidth="1"/>
    <col min="6602" max="6602" width="14" style="32" customWidth="1"/>
    <col min="6603" max="6604" width="6.5" style="32" customWidth="1"/>
    <col min="6605" max="6605" width="5.625" style="32" customWidth="1"/>
    <col min="6606" max="6606" width="12.625" style="32" customWidth="1"/>
    <col min="6607" max="6607" width="6.5" style="32" customWidth="1"/>
    <col min="6608" max="6608" width="8.25" style="32" customWidth="1"/>
    <col min="6609" max="6609" width="5.625" style="32" customWidth="1"/>
    <col min="6610" max="6610" width="15" style="32" customWidth="1"/>
    <col min="6611" max="6611" width="6.5" style="32" customWidth="1"/>
    <col min="6612" max="6612" width="7.25" style="32" customWidth="1"/>
    <col min="6613" max="6847" width="9" style="32"/>
    <col min="6848" max="6848" width="5.125" style="32" customWidth="1"/>
    <col min="6849" max="6849" width="5.625" style="32" customWidth="1"/>
    <col min="6850" max="6850" width="14.375" style="32" customWidth="1"/>
    <col min="6851" max="6852" width="6.5" style="32" customWidth="1"/>
    <col min="6853" max="6853" width="5.625" style="32" customWidth="1"/>
    <col min="6854" max="6854" width="12.625" style="32" customWidth="1"/>
    <col min="6855" max="6855" width="6.5" style="32" customWidth="1"/>
    <col min="6856" max="6856" width="7.5" style="32" customWidth="1"/>
    <col min="6857" max="6857" width="5.625" style="32" customWidth="1"/>
    <col min="6858" max="6858" width="14" style="32" customWidth="1"/>
    <col min="6859" max="6860" width="6.5" style="32" customWidth="1"/>
    <col min="6861" max="6861" width="5.625" style="32" customWidth="1"/>
    <col min="6862" max="6862" width="12.625" style="32" customWidth="1"/>
    <col min="6863" max="6863" width="6.5" style="32" customWidth="1"/>
    <col min="6864" max="6864" width="8.25" style="32" customWidth="1"/>
    <col min="6865" max="6865" width="5.625" style="32" customWidth="1"/>
    <col min="6866" max="6866" width="15" style="32" customWidth="1"/>
    <col min="6867" max="6867" width="6.5" style="32" customWidth="1"/>
    <col min="6868" max="6868" width="7.25" style="32" customWidth="1"/>
    <col min="6869" max="7103" width="9" style="32"/>
    <col min="7104" max="7104" width="5.125" style="32" customWidth="1"/>
    <col min="7105" max="7105" width="5.625" style="32" customWidth="1"/>
    <col min="7106" max="7106" width="14.375" style="32" customWidth="1"/>
    <col min="7107" max="7108" width="6.5" style="32" customWidth="1"/>
    <col min="7109" max="7109" width="5.625" style="32" customWidth="1"/>
    <col min="7110" max="7110" width="12.625" style="32" customWidth="1"/>
    <col min="7111" max="7111" width="6.5" style="32" customWidth="1"/>
    <col min="7112" max="7112" width="7.5" style="32" customWidth="1"/>
    <col min="7113" max="7113" width="5.625" style="32" customWidth="1"/>
    <col min="7114" max="7114" width="14" style="32" customWidth="1"/>
    <col min="7115" max="7116" width="6.5" style="32" customWidth="1"/>
    <col min="7117" max="7117" width="5.625" style="32" customWidth="1"/>
    <col min="7118" max="7118" width="12.625" style="32" customWidth="1"/>
    <col min="7119" max="7119" width="6.5" style="32" customWidth="1"/>
    <col min="7120" max="7120" width="8.25" style="32" customWidth="1"/>
    <col min="7121" max="7121" width="5.625" style="32" customWidth="1"/>
    <col min="7122" max="7122" width="15" style="32" customWidth="1"/>
    <col min="7123" max="7123" width="6.5" style="32" customWidth="1"/>
    <col min="7124" max="7124" width="7.25" style="32" customWidth="1"/>
    <col min="7125" max="7359" width="9" style="32"/>
    <col min="7360" max="7360" width="5.125" style="32" customWidth="1"/>
    <col min="7361" max="7361" width="5.625" style="32" customWidth="1"/>
    <col min="7362" max="7362" width="14.375" style="32" customWidth="1"/>
    <col min="7363" max="7364" width="6.5" style="32" customWidth="1"/>
    <col min="7365" max="7365" width="5.625" style="32" customWidth="1"/>
    <col min="7366" max="7366" width="12.625" style="32" customWidth="1"/>
    <col min="7367" max="7367" width="6.5" style="32" customWidth="1"/>
    <col min="7368" max="7368" width="7.5" style="32" customWidth="1"/>
    <col min="7369" max="7369" width="5.625" style="32" customWidth="1"/>
    <col min="7370" max="7370" width="14" style="32" customWidth="1"/>
    <col min="7371" max="7372" width="6.5" style="32" customWidth="1"/>
    <col min="7373" max="7373" width="5.625" style="32" customWidth="1"/>
    <col min="7374" max="7374" width="12.625" style="32" customWidth="1"/>
    <col min="7375" max="7375" width="6.5" style="32" customWidth="1"/>
    <col min="7376" max="7376" width="8.25" style="32" customWidth="1"/>
    <col min="7377" max="7377" width="5.625" style="32" customWidth="1"/>
    <col min="7378" max="7378" width="15" style="32" customWidth="1"/>
    <col min="7379" max="7379" width="6.5" style="32" customWidth="1"/>
    <col min="7380" max="7380" width="7.25" style="32" customWidth="1"/>
    <col min="7381" max="7615" width="9" style="32"/>
    <col min="7616" max="7616" width="5.125" style="32" customWidth="1"/>
    <col min="7617" max="7617" width="5.625" style="32" customWidth="1"/>
    <col min="7618" max="7618" width="14.375" style="32" customWidth="1"/>
    <col min="7619" max="7620" width="6.5" style="32" customWidth="1"/>
    <col min="7621" max="7621" width="5.625" style="32" customWidth="1"/>
    <col min="7622" max="7622" width="12.625" style="32" customWidth="1"/>
    <col min="7623" max="7623" width="6.5" style="32" customWidth="1"/>
    <col min="7624" max="7624" width="7.5" style="32" customWidth="1"/>
    <col min="7625" max="7625" width="5.625" style="32" customWidth="1"/>
    <col min="7626" max="7626" width="14" style="32" customWidth="1"/>
    <col min="7627" max="7628" width="6.5" style="32" customWidth="1"/>
    <col min="7629" max="7629" width="5.625" style="32" customWidth="1"/>
    <col min="7630" max="7630" width="12.625" style="32" customWidth="1"/>
    <col min="7631" max="7631" width="6.5" style="32" customWidth="1"/>
    <col min="7632" max="7632" width="8.25" style="32" customWidth="1"/>
    <col min="7633" max="7633" width="5.625" style="32" customWidth="1"/>
    <col min="7634" max="7634" width="15" style="32" customWidth="1"/>
    <col min="7635" max="7635" width="6.5" style="32" customWidth="1"/>
    <col min="7636" max="7636" width="7.25" style="32" customWidth="1"/>
    <col min="7637" max="7871" width="9" style="32"/>
    <col min="7872" max="7872" width="5.125" style="32" customWidth="1"/>
    <col min="7873" max="7873" width="5.625" style="32" customWidth="1"/>
    <col min="7874" max="7874" width="14.375" style="32" customWidth="1"/>
    <col min="7875" max="7876" width="6.5" style="32" customWidth="1"/>
    <col min="7877" max="7877" width="5.625" style="32" customWidth="1"/>
    <col min="7878" max="7878" width="12.625" style="32" customWidth="1"/>
    <col min="7879" max="7879" width="6.5" style="32" customWidth="1"/>
    <col min="7880" max="7880" width="7.5" style="32" customWidth="1"/>
    <col min="7881" max="7881" width="5.625" style="32" customWidth="1"/>
    <col min="7882" max="7882" width="14" style="32" customWidth="1"/>
    <col min="7883" max="7884" width="6.5" style="32" customWidth="1"/>
    <col min="7885" max="7885" width="5.625" style="32" customWidth="1"/>
    <col min="7886" max="7886" width="12.625" style="32" customWidth="1"/>
    <col min="7887" max="7887" width="6.5" style="32" customWidth="1"/>
    <col min="7888" max="7888" width="8.25" style="32" customWidth="1"/>
    <col min="7889" max="7889" width="5.625" style="32" customWidth="1"/>
    <col min="7890" max="7890" width="15" style="32" customWidth="1"/>
    <col min="7891" max="7891" width="6.5" style="32" customWidth="1"/>
    <col min="7892" max="7892" width="7.25" style="32" customWidth="1"/>
    <col min="7893" max="8127" width="9" style="32"/>
    <col min="8128" max="8128" width="5.125" style="32" customWidth="1"/>
    <col min="8129" max="8129" width="5.625" style="32" customWidth="1"/>
    <col min="8130" max="8130" width="14.375" style="32" customWidth="1"/>
    <col min="8131" max="8132" width="6.5" style="32" customWidth="1"/>
    <col min="8133" max="8133" width="5.625" style="32" customWidth="1"/>
    <col min="8134" max="8134" width="12.625" style="32" customWidth="1"/>
    <col min="8135" max="8135" width="6.5" style="32" customWidth="1"/>
    <col min="8136" max="8136" width="7.5" style="32" customWidth="1"/>
    <col min="8137" max="8137" width="5.625" style="32" customWidth="1"/>
    <col min="8138" max="8138" width="14" style="32" customWidth="1"/>
    <col min="8139" max="8140" width="6.5" style="32" customWidth="1"/>
    <col min="8141" max="8141" width="5.625" style="32" customWidth="1"/>
    <col min="8142" max="8142" width="12.625" style="32" customWidth="1"/>
    <col min="8143" max="8143" width="6.5" style="32" customWidth="1"/>
    <col min="8144" max="8144" width="8.25" style="32" customWidth="1"/>
    <col min="8145" max="8145" width="5.625" style="32" customWidth="1"/>
    <col min="8146" max="8146" width="15" style="32" customWidth="1"/>
    <col min="8147" max="8147" width="6.5" style="32" customWidth="1"/>
    <col min="8148" max="8148" width="7.25" style="32" customWidth="1"/>
    <col min="8149" max="8383" width="9" style="32"/>
    <col min="8384" max="8384" width="5.125" style="32" customWidth="1"/>
    <col min="8385" max="8385" width="5.625" style="32" customWidth="1"/>
    <col min="8386" max="8386" width="14.375" style="32" customWidth="1"/>
    <col min="8387" max="8388" width="6.5" style="32" customWidth="1"/>
    <col min="8389" max="8389" width="5.625" style="32" customWidth="1"/>
    <col min="8390" max="8390" width="12.625" style="32" customWidth="1"/>
    <col min="8391" max="8391" width="6.5" style="32" customWidth="1"/>
    <col min="8392" max="8392" width="7.5" style="32" customWidth="1"/>
    <col min="8393" max="8393" width="5.625" style="32" customWidth="1"/>
    <col min="8394" max="8394" width="14" style="32" customWidth="1"/>
    <col min="8395" max="8396" width="6.5" style="32" customWidth="1"/>
    <col min="8397" max="8397" width="5.625" style="32" customWidth="1"/>
    <col min="8398" max="8398" width="12.625" style="32" customWidth="1"/>
    <col min="8399" max="8399" width="6.5" style="32" customWidth="1"/>
    <col min="8400" max="8400" width="8.25" style="32" customWidth="1"/>
    <col min="8401" max="8401" width="5.625" style="32" customWidth="1"/>
    <col min="8402" max="8402" width="15" style="32" customWidth="1"/>
    <col min="8403" max="8403" width="6.5" style="32" customWidth="1"/>
    <col min="8404" max="8404" width="7.25" style="32" customWidth="1"/>
    <col min="8405" max="8639" width="9" style="32"/>
    <col min="8640" max="8640" width="5.125" style="32" customWidth="1"/>
    <col min="8641" max="8641" width="5.625" style="32" customWidth="1"/>
    <col min="8642" max="8642" width="14.375" style="32" customWidth="1"/>
    <col min="8643" max="8644" width="6.5" style="32" customWidth="1"/>
    <col min="8645" max="8645" width="5.625" style="32" customWidth="1"/>
    <col min="8646" max="8646" width="12.625" style="32" customWidth="1"/>
    <col min="8647" max="8647" width="6.5" style="32" customWidth="1"/>
    <col min="8648" max="8648" width="7.5" style="32" customWidth="1"/>
    <col min="8649" max="8649" width="5.625" style="32" customWidth="1"/>
    <col min="8650" max="8650" width="14" style="32" customWidth="1"/>
    <col min="8651" max="8652" width="6.5" style="32" customWidth="1"/>
    <col min="8653" max="8653" width="5.625" style="32" customWidth="1"/>
    <col min="8654" max="8654" width="12.625" style="32" customWidth="1"/>
    <col min="8655" max="8655" width="6.5" style="32" customWidth="1"/>
    <col min="8656" max="8656" width="8.25" style="32" customWidth="1"/>
    <col min="8657" max="8657" width="5.625" style="32" customWidth="1"/>
    <col min="8658" max="8658" width="15" style="32" customWidth="1"/>
    <col min="8659" max="8659" width="6.5" style="32" customWidth="1"/>
    <col min="8660" max="8660" width="7.25" style="32" customWidth="1"/>
    <col min="8661" max="8895" width="9" style="32"/>
    <col min="8896" max="8896" width="5.125" style="32" customWidth="1"/>
    <col min="8897" max="8897" width="5.625" style="32" customWidth="1"/>
    <col min="8898" max="8898" width="14.375" style="32" customWidth="1"/>
    <col min="8899" max="8900" width="6.5" style="32" customWidth="1"/>
    <col min="8901" max="8901" width="5.625" style="32" customWidth="1"/>
    <col min="8902" max="8902" width="12.625" style="32" customWidth="1"/>
    <col min="8903" max="8903" width="6.5" style="32" customWidth="1"/>
    <col min="8904" max="8904" width="7.5" style="32" customWidth="1"/>
    <col min="8905" max="8905" width="5.625" style="32" customWidth="1"/>
    <col min="8906" max="8906" width="14" style="32" customWidth="1"/>
    <col min="8907" max="8908" width="6.5" style="32" customWidth="1"/>
    <col min="8909" max="8909" width="5.625" style="32" customWidth="1"/>
    <col min="8910" max="8910" width="12.625" style="32" customWidth="1"/>
    <col min="8911" max="8911" width="6.5" style="32" customWidth="1"/>
    <col min="8912" max="8912" width="8.25" style="32" customWidth="1"/>
    <col min="8913" max="8913" width="5.625" style="32" customWidth="1"/>
    <col min="8914" max="8914" width="15" style="32" customWidth="1"/>
    <col min="8915" max="8915" width="6.5" style="32" customWidth="1"/>
    <col min="8916" max="8916" width="7.25" style="32" customWidth="1"/>
    <col min="8917" max="9151" width="9" style="32"/>
    <col min="9152" max="9152" width="5.125" style="32" customWidth="1"/>
    <col min="9153" max="9153" width="5.625" style="32" customWidth="1"/>
    <col min="9154" max="9154" width="14.375" style="32" customWidth="1"/>
    <col min="9155" max="9156" width="6.5" style="32" customWidth="1"/>
    <col min="9157" max="9157" width="5.625" style="32" customWidth="1"/>
    <col min="9158" max="9158" width="12.625" style="32" customWidth="1"/>
    <col min="9159" max="9159" width="6.5" style="32" customWidth="1"/>
    <col min="9160" max="9160" width="7.5" style="32" customWidth="1"/>
    <col min="9161" max="9161" width="5.625" style="32" customWidth="1"/>
    <col min="9162" max="9162" width="14" style="32" customWidth="1"/>
    <col min="9163" max="9164" width="6.5" style="32" customWidth="1"/>
    <col min="9165" max="9165" width="5.625" style="32" customWidth="1"/>
    <col min="9166" max="9166" width="12.625" style="32" customWidth="1"/>
    <col min="9167" max="9167" width="6.5" style="32" customWidth="1"/>
    <col min="9168" max="9168" width="8.25" style="32" customWidth="1"/>
    <col min="9169" max="9169" width="5.625" style="32" customWidth="1"/>
    <col min="9170" max="9170" width="15" style="32" customWidth="1"/>
    <col min="9171" max="9171" width="6.5" style="32" customWidth="1"/>
    <col min="9172" max="9172" width="7.25" style="32" customWidth="1"/>
    <col min="9173" max="9407" width="9" style="32"/>
    <col min="9408" max="9408" width="5.125" style="32" customWidth="1"/>
    <col min="9409" max="9409" width="5.625" style="32" customWidth="1"/>
    <col min="9410" max="9410" width="14.375" style="32" customWidth="1"/>
    <col min="9411" max="9412" width="6.5" style="32" customWidth="1"/>
    <col min="9413" max="9413" width="5.625" style="32" customWidth="1"/>
    <col min="9414" max="9414" width="12.625" style="32" customWidth="1"/>
    <col min="9415" max="9415" width="6.5" style="32" customWidth="1"/>
    <col min="9416" max="9416" width="7.5" style="32" customWidth="1"/>
    <col min="9417" max="9417" width="5.625" style="32" customWidth="1"/>
    <col min="9418" max="9418" width="14" style="32" customWidth="1"/>
    <col min="9419" max="9420" width="6.5" style="32" customWidth="1"/>
    <col min="9421" max="9421" width="5.625" style="32" customWidth="1"/>
    <col min="9422" max="9422" width="12.625" style="32" customWidth="1"/>
    <col min="9423" max="9423" width="6.5" style="32" customWidth="1"/>
    <col min="9424" max="9424" width="8.25" style="32" customWidth="1"/>
    <col min="9425" max="9425" width="5.625" style="32" customWidth="1"/>
    <col min="9426" max="9426" width="15" style="32" customWidth="1"/>
    <col min="9427" max="9427" width="6.5" style="32" customWidth="1"/>
    <col min="9428" max="9428" width="7.25" style="32" customWidth="1"/>
    <col min="9429" max="9663" width="9" style="32"/>
    <col min="9664" max="9664" width="5.125" style="32" customWidth="1"/>
    <col min="9665" max="9665" width="5.625" style="32" customWidth="1"/>
    <col min="9666" max="9666" width="14.375" style="32" customWidth="1"/>
    <col min="9667" max="9668" width="6.5" style="32" customWidth="1"/>
    <col min="9669" max="9669" width="5.625" style="32" customWidth="1"/>
    <col min="9670" max="9670" width="12.625" style="32" customWidth="1"/>
    <col min="9671" max="9671" width="6.5" style="32" customWidth="1"/>
    <col min="9672" max="9672" width="7.5" style="32" customWidth="1"/>
    <col min="9673" max="9673" width="5.625" style="32" customWidth="1"/>
    <col min="9674" max="9674" width="14" style="32" customWidth="1"/>
    <col min="9675" max="9676" width="6.5" style="32" customWidth="1"/>
    <col min="9677" max="9677" width="5.625" style="32" customWidth="1"/>
    <col min="9678" max="9678" width="12.625" style="32" customWidth="1"/>
    <col min="9679" max="9679" width="6.5" style="32" customWidth="1"/>
    <col min="9680" max="9680" width="8.25" style="32" customWidth="1"/>
    <col min="9681" max="9681" width="5.625" style="32" customWidth="1"/>
    <col min="9682" max="9682" width="15" style="32" customWidth="1"/>
    <col min="9683" max="9683" width="6.5" style="32" customWidth="1"/>
    <col min="9684" max="9684" width="7.25" style="32" customWidth="1"/>
    <col min="9685" max="9919" width="9" style="32"/>
    <col min="9920" max="9920" width="5.125" style="32" customWidth="1"/>
    <col min="9921" max="9921" width="5.625" style="32" customWidth="1"/>
    <col min="9922" max="9922" width="14.375" style="32" customWidth="1"/>
    <col min="9923" max="9924" width="6.5" style="32" customWidth="1"/>
    <col min="9925" max="9925" width="5.625" style="32" customWidth="1"/>
    <col min="9926" max="9926" width="12.625" style="32" customWidth="1"/>
    <col min="9927" max="9927" width="6.5" style="32" customWidth="1"/>
    <col min="9928" max="9928" width="7.5" style="32" customWidth="1"/>
    <col min="9929" max="9929" width="5.625" style="32" customWidth="1"/>
    <col min="9930" max="9930" width="14" style="32" customWidth="1"/>
    <col min="9931" max="9932" width="6.5" style="32" customWidth="1"/>
    <col min="9933" max="9933" width="5.625" style="32" customWidth="1"/>
    <col min="9934" max="9934" width="12.625" style="32" customWidth="1"/>
    <col min="9935" max="9935" width="6.5" style="32" customWidth="1"/>
    <col min="9936" max="9936" width="8.25" style="32" customWidth="1"/>
    <col min="9937" max="9937" width="5.625" style="32" customWidth="1"/>
    <col min="9938" max="9938" width="15" style="32" customWidth="1"/>
    <col min="9939" max="9939" width="6.5" style="32" customWidth="1"/>
    <col min="9940" max="9940" width="7.25" style="32" customWidth="1"/>
    <col min="9941" max="10175" width="9" style="32"/>
    <col min="10176" max="10176" width="5.125" style="32" customWidth="1"/>
    <col min="10177" max="10177" width="5.625" style="32" customWidth="1"/>
    <col min="10178" max="10178" width="14.375" style="32" customWidth="1"/>
    <col min="10179" max="10180" width="6.5" style="32" customWidth="1"/>
    <col min="10181" max="10181" width="5.625" style="32" customWidth="1"/>
    <col min="10182" max="10182" width="12.625" style="32" customWidth="1"/>
    <col min="10183" max="10183" width="6.5" style="32" customWidth="1"/>
    <col min="10184" max="10184" width="7.5" style="32" customWidth="1"/>
    <col min="10185" max="10185" width="5.625" style="32" customWidth="1"/>
    <col min="10186" max="10186" width="14" style="32" customWidth="1"/>
    <col min="10187" max="10188" width="6.5" style="32" customWidth="1"/>
    <col min="10189" max="10189" width="5.625" style="32" customWidth="1"/>
    <col min="10190" max="10190" width="12.625" style="32" customWidth="1"/>
    <col min="10191" max="10191" width="6.5" style="32" customWidth="1"/>
    <col min="10192" max="10192" width="8.25" style="32" customWidth="1"/>
    <col min="10193" max="10193" width="5.625" style="32" customWidth="1"/>
    <col min="10194" max="10194" width="15" style="32" customWidth="1"/>
    <col min="10195" max="10195" width="6.5" style="32" customWidth="1"/>
    <col min="10196" max="10196" width="7.25" style="32" customWidth="1"/>
    <col min="10197" max="10431" width="9" style="32"/>
    <col min="10432" max="10432" width="5.125" style="32" customWidth="1"/>
    <col min="10433" max="10433" width="5.625" style="32" customWidth="1"/>
    <col min="10434" max="10434" width="14.375" style="32" customWidth="1"/>
    <col min="10435" max="10436" width="6.5" style="32" customWidth="1"/>
    <col min="10437" max="10437" width="5.625" style="32" customWidth="1"/>
    <col min="10438" max="10438" width="12.625" style="32" customWidth="1"/>
    <col min="10439" max="10439" width="6.5" style="32" customWidth="1"/>
    <col min="10440" max="10440" width="7.5" style="32" customWidth="1"/>
    <col min="10441" max="10441" width="5.625" style="32" customWidth="1"/>
    <col min="10442" max="10442" width="14" style="32" customWidth="1"/>
    <col min="10443" max="10444" width="6.5" style="32" customWidth="1"/>
    <col min="10445" max="10445" width="5.625" style="32" customWidth="1"/>
    <col min="10446" max="10446" width="12.625" style="32" customWidth="1"/>
    <col min="10447" max="10447" width="6.5" style="32" customWidth="1"/>
    <col min="10448" max="10448" width="8.25" style="32" customWidth="1"/>
    <col min="10449" max="10449" width="5.625" style="32" customWidth="1"/>
    <col min="10450" max="10450" width="15" style="32" customWidth="1"/>
    <col min="10451" max="10451" width="6.5" style="32" customWidth="1"/>
    <col min="10452" max="10452" width="7.25" style="32" customWidth="1"/>
    <col min="10453" max="10687" width="9" style="32"/>
    <col min="10688" max="10688" width="5.125" style="32" customWidth="1"/>
    <col min="10689" max="10689" width="5.625" style="32" customWidth="1"/>
    <col min="10690" max="10690" width="14.375" style="32" customWidth="1"/>
    <col min="10691" max="10692" width="6.5" style="32" customWidth="1"/>
    <col min="10693" max="10693" width="5.625" style="32" customWidth="1"/>
    <col min="10694" max="10694" width="12.625" style="32" customWidth="1"/>
    <col min="10695" max="10695" width="6.5" style="32" customWidth="1"/>
    <col min="10696" max="10696" width="7.5" style="32" customWidth="1"/>
    <col min="10697" max="10697" width="5.625" style="32" customWidth="1"/>
    <col min="10698" max="10698" width="14" style="32" customWidth="1"/>
    <col min="10699" max="10700" width="6.5" style="32" customWidth="1"/>
    <col min="10701" max="10701" width="5.625" style="32" customWidth="1"/>
    <col min="10702" max="10702" width="12.625" style="32" customWidth="1"/>
    <col min="10703" max="10703" width="6.5" style="32" customWidth="1"/>
    <col min="10704" max="10704" width="8.25" style="32" customWidth="1"/>
    <col min="10705" max="10705" width="5.625" style="32" customWidth="1"/>
    <col min="10706" max="10706" width="15" style="32" customWidth="1"/>
    <col min="10707" max="10707" width="6.5" style="32" customWidth="1"/>
    <col min="10708" max="10708" width="7.25" style="32" customWidth="1"/>
    <col min="10709" max="10943" width="9" style="32"/>
    <col min="10944" max="10944" width="5.125" style="32" customWidth="1"/>
    <col min="10945" max="10945" width="5.625" style="32" customWidth="1"/>
    <col min="10946" max="10946" width="14.375" style="32" customWidth="1"/>
    <col min="10947" max="10948" width="6.5" style="32" customWidth="1"/>
    <col min="10949" max="10949" width="5.625" style="32" customWidth="1"/>
    <col min="10950" max="10950" width="12.625" style="32" customWidth="1"/>
    <col min="10951" max="10951" width="6.5" style="32" customWidth="1"/>
    <col min="10952" max="10952" width="7.5" style="32" customWidth="1"/>
    <col min="10953" max="10953" width="5.625" style="32" customWidth="1"/>
    <col min="10954" max="10954" width="14" style="32" customWidth="1"/>
    <col min="10955" max="10956" width="6.5" style="32" customWidth="1"/>
    <col min="10957" max="10957" width="5.625" style="32" customWidth="1"/>
    <col min="10958" max="10958" width="12.625" style="32" customWidth="1"/>
    <col min="10959" max="10959" width="6.5" style="32" customWidth="1"/>
    <col min="10960" max="10960" width="8.25" style="32" customWidth="1"/>
    <col min="10961" max="10961" width="5.625" style="32" customWidth="1"/>
    <col min="10962" max="10962" width="15" style="32" customWidth="1"/>
    <col min="10963" max="10963" width="6.5" style="32" customWidth="1"/>
    <col min="10964" max="10964" width="7.25" style="32" customWidth="1"/>
    <col min="10965" max="11199" width="9" style="32"/>
    <col min="11200" max="11200" width="5.125" style="32" customWidth="1"/>
    <col min="11201" max="11201" width="5.625" style="32" customWidth="1"/>
    <col min="11202" max="11202" width="14.375" style="32" customWidth="1"/>
    <col min="11203" max="11204" width="6.5" style="32" customWidth="1"/>
    <col min="11205" max="11205" width="5.625" style="32" customWidth="1"/>
    <col min="11206" max="11206" width="12.625" style="32" customWidth="1"/>
    <col min="11207" max="11207" width="6.5" style="32" customWidth="1"/>
    <col min="11208" max="11208" width="7.5" style="32" customWidth="1"/>
    <col min="11209" max="11209" width="5.625" style="32" customWidth="1"/>
    <col min="11210" max="11210" width="14" style="32" customWidth="1"/>
    <col min="11211" max="11212" width="6.5" style="32" customWidth="1"/>
    <col min="11213" max="11213" width="5.625" style="32" customWidth="1"/>
    <col min="11214" max="11214" width="12.625" style="32" customWidth="1"/>
    <col min="11215" max="11215" width="6.5" style="32" customWidth="1"/>
    <col min="11216" max="11216" width="8.25" style="32" customWidth="1"/>
    <col min="11217" max="11217" width="5.625" style="32" customWidth="1"/>
    <col min="11218" max="11218" width="15" style="32" customWidth="1"/>
    <col min="11219" max="11219" width="6.5" style="32" customWidth="1"/>
    <col min="11220" max="11220" width="7.25" style="32" customWidth="1"/>
    <col min="11221" max="11455" width="9" style="32"/>
    <col min="11456" max="11456" width="5.125" style="32" customWidth="1"/>
    <col min="11457" max="11457" width="5.625" style="32" customWidth="1"/>
    <col min="11458" max="11458" width="14.375" style="32" customWidth="1"/>
    <col min="11459" max="11460" width="6.5" style="32" customWidth="1"/>
    <col min="11461" max="11461" width="5.625" style="32" customWidth="1"/>
    <col min="11462" max="11462" width="12.625" style="32" customWidth="1"/>
    <col min="11463" max="11463" width="6.5" style="32" customWidth="1"/>
    <col min="11464" max="11464" width="7.5" style="32" customWidth="1"/>
    <col min="11465" max="11465" width="5.625" style="32" customWidth="1"/>
    <col min="11466" max="11466" width="14" style="32" customWidth="1"/>
    <col min="11467" max="11468" width="6.5" style="32" customWidth="1"/>
    <col min="11469" max="11469" width="5.625" style="32" customWidth="1"/>
    <col min="11470" max="11470" width="12.625" style="32" customWidth="1"/>
    <col min="11471" max="11471" width="6.5" style="32" customWidth="1"/>
    <col min="11472" max="11472" width="8.25" style="32" customWidth="1"/>
    <col min="11473" max="11473" width="5.625" style="32" customWidth="1"/>
    <col min="11474" max="11474" width="15" style="32" customWidth="1"/>
    <col min="11475" max="11475" width="6.5" style="32" customWidth="1"/>
    <col min="11476" max="11476" width="7.25" style="32" customWidth="1"/>
    <col min="11477" max="11711" width="9" style="32"/>
    <col min="11712" max="11712" width="5.125" style="32" customWidth="1"/>
    <col min="11713" max="11713" width="5.625" style="32" customWidth="1"/>
    <col min="11714" max="11714" width="14.375" style="32" customWidth="1"/>
    <col min="11715" max="11716" width="6.5" style="32" customWidth="1"/>
    <col min="11717" max="11717" width="5.625" style="32" customWidth="1"/>
    <col min="11718" max="11718" width="12.625" style="32" customWidth="1"/>
    <col min="11719" max="11719" width="6.5" style="32" customWidth="1"/>
    <col min="11720" max="11720" width="7.5" style="32" customWidth="1"/>
    <col min="11721" max="11721" width="5.625" style="32" customWidth="1"/>
    <col min="11722" max="11722" width="14" style="32" customWidth="1"/>
    <col min="11723" max="11724" width="6.5" style="32" customWidth="1"/>
    <col min="11725" max="11725" width="5.625" style="32" customWidth="1"/>
    <col min="11726" max="11726" width="12.625" style="32" customWidth="1"/>
    <col min="11727" max="11727" width="6.5" style="32" customWidth="1"/>
    <col min="11728" max="11728" width="8.25" style="32" customWidth="1"/>
    <col min="11729" max="11729" width="5.625" style="32" customWidth="1"/>
    <col min="11730" max="11730" width="15" style="32" customWidth="1"/>
    <col min="11731" max="11731" width="6.5" style="32" customWidth="1"/>
    <col min="11732" max="11732" width="7.25" style="32" customWidth="1"/>
    <col min="11733" max="11967" width="9" style="32"/>
    <col min="11968" max="11968" width="5.125" style="32" customWidth="1"/>
    <col min="11969" max="11969" width="5.625" style="32" customWidth="1"/>
    <col min="11970" max="11970" width="14.375" style="32" customWidth="1"/>
    <col min="11971" max="11972" width="6.5" style="32" customWidth="1"/>
    <col min="11973" max="11973" width="5.625" style="32" customWidth="1"/>
    <col min="11974" max="11974" width="12.625" style="32" customWidth="1"/>
    <col min="11975" max="11975" width="6.5" style="32" customWidth="1"/>
    <col min="11976" max="11976" width="7.5" style="32" customWidth="1"/>
    <col min="11977" max="11977" width="5.625" style="32" customWidth="1"/>
    <col min="11978" max="11978" width="14" style="32" customWidth="1"/>
    <col min="11979" max="11980" width="6.5" style="32" customWidth="1"/>
    <col min="11981" max="11981" width="5.625" style="32" customWidth="1"/>
    <col min="11982" max="11982" width="12.625" style="32" customWidth="1"/>
    <col min="11983" max="11983" width="6.5" style="32" customWidth="1"/>
    <col min="11984" max="11984" width="8.25" style="32" customWidth="1"/>
    <col min="11985" max="11985" width="5.625" style="32" customWidth="1"/>
    <col min="11986" max="11986" width="15" style="32" customWidth="1"/>
    <col min="11987" max="11987" width="6.5" style="32" customWidth="1"/>
    <col min="11988" max="11988" width="7.25" style="32" customWidth="1"/>
    <col min="11989" max="12223" width="9" style="32"/>
    <col min="12224" max="12224" width="5.125" style="32" customWidth="1"/>
    <col min="12225" max="12225" width="5.625" style="32" customWidth="1"/>
    <col min="12226" max="12226" width="14.375" style="32" customWidth="1"/>
    <col min="12227" max="12228" width="6.5" style="32" customWidth="1"/>
    <col min="12229" max="12229" width="5.625" style="32" customWidth="1"/>
    <col min="12230" max="12230" width="12.625" style="32" customWidth="1"/>
    <col min="12231" max="12231" width="6.5" style="32" customWidth="1"/>
    <col min="12232" max="12232" width="7.5" style="32" customWidth="1"/>
    <col min="12233" max="12233" width="5.625" style="32" customWidth="1"/>
    <col min="12234" max="12234" width="14" style="32" customWidth="1"/>
    <col min="12235" max="12236" width="6.5" style="32" customWidth="1"/>
    <col min="12237" max="12237" width="5.625" style="32" customWidth="1"/>
    <col min="12238" max="12238" width="12.625" style="32" customWidth="1"/>
    <col min="12239" max="12239" width="6.5" style="32" customWidth="1"/>
    <col min="12240" max="12240" width="8.25" style="32" customWidth="1"/>
    <col min="12241" max="12241" width="5.625" style="32" customWidth="1"/>
    <col min="12242" max="12242" width="15" style="32" customWidth="1"/>
    <col min="12243" max="12243" width="6.5" style="32" customWidth="1"/>
    <col min="12244" max="12244" width="7.25" style="32" customWidth="1"/>
    <col min="12245" max="12479" width="9" style="32"/>
    <col min="12480" max="12480" width="5.125" style="32" customWidth="1"/>
    <col min="12481" max="12481" width="5.625" style="32" customWidth="1"/>
    <col min="12482" max="12482" width="14.375" style="32" customWidth="1"/>
    <col min="12483" max="12484" width="6.5" style="32" customWidth="1"/>
    <col min="12485" max="12485" width="5.625" style="32" customWidth="1"/>
    <col min="12486" max="12486" width="12.625" style="32" customWidth="1"/>
    <col min="12487" max="12487" width="6.5" style="32" customWidth="1"/>
    <col min="12488" max="12488" width="7.5" style="32" customWidth="1"/>
    <col min="12489" max="12489" width="5.625" style="32" customWidth="1"/>
    <col min="12490" max="12490" width="14" style="32" customWidth="1"/>
    <col min="12491" max="12492" width="6.5" style="32" customWidth="1"/>
    <col min="12493" max="12493" width="5.625" style="32" customWidth="1"/>
    <col min="12494" max="12494" width="12.625" style="32" customWidth="1"/>
    <col min="12495" max="12495" width="6.5" style="32" customWidth="1"/>
    <col min="12496" max="12496" width="8.25" style="32" customWidth="1"/>
    <col min="12497" max="12497" width="5.625" style="32" customWidth="1"/>
    <col min="12498" max="12498" width="15" style="32" customWidth="1"/>
    <col min="12499" max="12499" width="6.5" style="32" customWidth="1"/>
    <col min="12500" max="12500" width="7.25" style="32" customWidth="1"/>
    <col min="12501" max="12735" width="9" style="32"/>
    <col min="12736" max="12736" width="5.125" style="32" customWidth="1"/>
    <col min="12737" max="12737" width="5.625" style="32" customWidth="1"/>
    <col min="12738" max="12738" width="14.375" style="32" customWidth="1"/>
    <col min="12739" max="12740" width="6.5" style="32" customWidth="1"/>
    <col min="12741" max="12741" width="5.625" style="32" customWidth="1"/>
    <col min="12742" max="12742" width="12.625" style="32" customWidth="1"/>
    <col min="12743" max="12743" width="6.5" style="32" customWidth="1"/>
    <col min="12744" max="12744" width="7.5" style="32" customWidth="1"/>
    <col min="12745" max="12745" width="5.625" style="32" customWidth="1"/>
    <col min="12746" max="12746" width="14" style="32" customWidth="1"/>
    <col min="12747" max="12748" width="6.5" style="32" customWidth="1"/>
    <col min="12749" max="12749" width="5.625" style="32" customWidth="1"/>
    <col min="12750" max="12750" width="12.625" style="32" customWidth="1"/>
    <col min="12751" max="12751" width="6.5" style="32" customWidth="1"/>
    <col min="12752" max="12752" width="8.25" style="32" customWidth="1"/>
    <col min="12753" max="12753" width="5.625" style="32" customWidth="1"/>
    <col min="12754" max="12754" width="15" style="32" customWidth="1"/>
    <col min="12755" max="12755" width="6.5" style="32" customWidth="1"/>
    <col min="12756" max="12756" width="7.25" style="32" customWidth="1"/>
    <col min="12757" max="12991" width="9" style="32"/>
    <col min="12992" max="12992" width="5.125" style="32" customWidth="1"/>
    <col min="12993" max="12993" width="5.625" style="32" customWidth="1"/>
    <col min="12994" max="12994" width="14.375" style="32" customWidth="1"/>
    <col min="12995" max="12996" width="6.5" style="32" customWidth="1"/>
    <col min="12997" max="12997" width="5.625" style="32" customWidth="1"/>
    <col min="12998" max="12998" width="12.625" style="32" customWidth="1"/>
    <col min="12999" max="12999" width="6.5" style="32" customWidth="1"/>
    <col min="13000" max="13000" width="7.5" style="32" customWidth="1"/>
    <col min="13001" max="13001" width="5.625" style="32" customWidth="1"/>
    <col min="13002" max="13002" width="14" style="32" customWidth="1"/>
    <col min="13003" max="13004" width="6.5" style="32" customWidth="1"/>
    <col min="13005" max="13005" width="5.625" style="32" customWidth="1"/>
    <col min="13006" max="13006" width="12.625" style="32" customWidth="1"/>
    <col min="13007" max="13007" width="6.5" style="32" customWidth="1"/>
    <col min="13008" max="13008" width="8.25" style="32" customWidth="1"/>
    <col min="13009" max="13009" width="5.625" style="32" customWidth="1"/>
    <col min="13010" max="13010" width="15" style="32" customWidth="1"/>
    <col min="13011" max="13011" width="6.5" style="32" customWidth="1"/>
    <col min="13012" max="13012" width="7.25" style="32" customWidth="1"/>
    <col min="13013" max="13247" width="9" style="32"/>
    <col min="13248" max="13248" width="5.125" style="32" customWidth="1"/>
    <col min="13249" max="13249" width="5.625" style="32" customWidth="1"/>
    <col min="13250" max="13250" width="14.375" style="32" customWidth="1"/>
    <col min="13251" max="13252" width="6.5" style="32" customWidth="1"/>
    <col min="13253" max="13253" width="5.625" style="32" customWidth="1"/>
    <col min="13254" max="13254" width="12.625" style="32" customWidth="1"/>
    <col min="13255" max="13255" width="6.5" style="32" customWidth="1"/>
    <col min="13256" max="13256" width="7.5" style="32" customWidth="1"/>
    <col min="13257" max="13257" width="5.625" style="32" customWidth="1"/>
    <col min="13258" max="13258" width="14" style="32" customWidth="1"/>
    <col min="13259" max="13260" width="6.5" style="32" customWidth="1"/>
    <col min="13261" max="13261" width="5.625" style="32" customWidth="1"/>
    <col min="13262" max="13262" width="12.625" style="32" customWidth="1"/>
    <col min="13263" max="13263" width="6.5" style="32" customWidth="1"/>
    <col min="13264" max="13264" width="8.25" style="32" customWidth="1"/>
    <col min="13265" max="13265" width="5.625" style="32" customWidth="1"/>
    <col min="13266" max="13266" width="15" style="32" customWidth="1"/>
    <col min="13267" max="13267" width="6.5" style="32" customWidth="1"/>
    <col min="13268" max="13268" width="7.25" style="32" customWidth="1"/>
    <col min="13269" max="13503" width="9" style="32"/>
    <col min="13504" max="13504" width="5.125" style="32" customWidth="1"/>
    <col min="13505" max="13505" width="5.625" style="32" customWidth="1"/>
    <col min="13506" max="13506" width="14.375" style="32" customWidth="1"/>
    <col min="13507" max="13508" width="6.5" style="32" customWidth="1"/>
    <col min="13509" max="13509" width="5.625" style="32" customWidth="1"/>
    <col min="13510" max="13510" width="12.625" style="32" customWidth="1"/>
    <col min="13511" max="13511" width="6.5" style="32" customWidth="1"/>
    <col min="13512" max="13512" width="7.5" style="32" customWidth="1"/>
    <col min="13513" max="13513" width="5.625" style="32" customWidth="1"/>
    <col min="13514" max="13514" width="14" style="32" customWidth="1"/>
    <col min="13515" max="13516" width="6.5" style="32" customWidth="1"/>
    <col min="13517" max="13517" width="5.625" style="32" customWidth="1"/>
    <col min="13518" max="13518" width="12.625" style="32" customWidth="1"/>
    <col min="13519" max="13519" width="6.5" style="32" customWidth="1"/>
    <col min="13520" max="13520" width="8.25" style="32" customWidth="1"/>
    <col min="13521" max="13521" width="5.625" style="32" customWidth="1"/>
    <col min="13522" max="13522" width="15" style="32" customWidth="1"/>
    <col min="13523" max="13523" width="6.5" style="32" customWidth="1"/>
    <col min="13524" max="13524" width="7.25" style="32" customWidth="1"/>
    <col min="13525" max="13759" width="9" style="32"/>
    <col min="13760" max="13760" width="5.125" style="32" customWidth="1"/>
    <col min="13761" max="13761" width="5.625" style="32" customWidth="1"/>
    <col min="13762" max="13762" width="14.375" style="32" customWidth="1"/>
    <col min="13763" max="13764" width="6.5" style="32" customWidth="1"/>
    <col min="13765" max="13765" width="5.625" style="32" customWidth="1"/>
    <col min="13766" max="13766" width="12.625" style="32" customWidth="1"/>
    <col min="13767" max="13767" width="6.5" style="32" customWidth="1"/>
    <col min="13768" max="13768" width="7.5" style="32" customWidth="1"/>
    <col min="13769" max="13769" width="5.625" style="32" customWidth="1"/>
    <col min="13770" max="13770" width="14" style="32" customWidth="1"/>
    <col min="13771" max="13772" width="6.5" style="32" customWidth="1"/>
    <col min="13773" max="13773" width="5.625" style="32" customWidth="1"/>
    <col min="13774" max="13774" width="12.625" style="32" customWidth="1"/>
    <col min="13775" max="13775" width="6.5" style="32" customWidth="1"/>
    <col min="13776" max="13776" width="8.25" style="32" customWidth="1"/>
    <col min="13777" max="13777" width="5.625" style="32" customWidth="1"/>
    <col min="13778" max="13778" width="15" style="32" customWidth="1"/>
    <col min="13779" max="13779" width="6.5" style="32" customWidth="1"/>
    <col min="13780" max="13780" width="7.25" style="32" customWidth="1"/>
    <col min="13781" max="14015" width="9" style="32"/>
    <col min="14016" max="14016" width="5.125" style="32" customWidth="1"/>
    <col min="14017" max="14017" width="5.625" style="32" customWidth="1"/>
    <col min="14018" max="14018" width="14.375" style="32" customWidth="1"/>
    <col min="14019" max="14020" width="6.5" style="32" customWidth="1"/>
    <col min="14021" max="14021" width="5.625" style="32" customWidth="1"/>
    <col min="14022" max="14022" width="12.625" style="32" customWidth="1"/>
    <col min="14023" max="14023" width="6.5" style="32" customWidth="1"/>
    <col min="14024" max="14024" width="7.5" style="32" customWidth="1"/>
    <col min="14025" max="14025" width="5.625" style="32" customWidth="1"/>
    <col min="14026" max="14026" width="14" style="32" customWidth="1"/>
    <col min="14027" max="14028" width="6.5" style="32" customWidth="1"/>
    <col min="14029" max="14029" width="5.625" style="32" customWidth="1"/>
    <col min="14030" max="14030" width="12.625" style="32" customWidth="1"/>
    <col min="14031" max="14031" width="6.5" style="32" customWidth="1"/>
    <col min="14032" max="14032" width="8.25" style="32" customWidth="1"/>
    <col min="14033" max="14033" width="5.625" style="32" customWidth="1"/>
    <col min="14034" max="14034" width="15" style="32" customWidth="1"/>
    <col min="14035" max="14035" width="6.5" style="32" customWidth="1"/>
    <col min="14036" max="14036" width="7.25" style="32" customWidth="1"/>
    <col min="14037" max="14271" width="9" style="32"/>
    <col min="14272" max="14272" width="5.125" style="32" customWidth="1"/>
    <col min="14273" max="14273" width="5.625" style="32" customWidth="1"/>
    <col min="14274" max="14274" width="14.375" style="32" customWidth="1"/>
    <col min="14275" max="14276" width="6.5" style="32" customWidth="1"/>
    <col min="14277" max="14277" width="5.625" style="32" customWidth="1"/>
    <col min="14278" max="14278" width="12.625" style="32" customWidth="1"/>
    <col min="14279" max="14279" width="6.5" style="32" customWidth="1"/>
    <col min="14280" max="14280" width="7.5" style="32" customWidth="1"/>
    <col min="14281" max="14281" width="5.625" style="32" customWidth="1"/>
    <col min="14282" max="14282" width="14" style="32" customWidth="1"/>
    <col min="14283" max="14284" width="6.5" style="32" customWidth="1"/>
    <col min="14285" max="14285" width="5.625" style="32" customWidth="1"/>
    <col min="14286" max="14286" width="12.625" style="32" customWidth="1"/>
    <col min="14287" max="14287" width="6.5" style="32" customWidth="1"/>
    <col min="14288" max="14288" width="8.25" style="32" customWidth="1"/>
    <col min="14289" max="14289" width="5.625" style="32" customWidth="1"/>
    <col min="14290" max="14290" width="15" style="32" customWidth="1"/>
    <col min="14291" max="14291" width="6.5" style="32" customWidth="1"/>
    <col min="14292" max="14292" width="7.25" style="32" customWidth="1"/>
    <col min="14293" max="14527" width="9" style="32"/>
    <col min="14528" max="14528" width="5.125" style="32" customWidth="1"/>
    <col min="14529" max="14529" width="5.625" style="32" customWidth="1"/>
    <col min="14530" max="14530" width="14.375" style="32" customWidth="1"/>
    <col min="14531" max="14532" width="6.5" style="32" customWidth="1"/>
    <col min="14533" max="14533" width="5.625" style="32" customWidth="1"/>
    <col min="14534" max="14534" width="12.625" style="32" customWidth="1"/>
    <col min="14535" max="14535" width="6.5" style="32" customWidth="1"/>
    <col min="14536" max="14536" width="7.5" style="32" customWidth="1"/>
    <col min="14537" max="14537" width="5.625" style="32" customWidth="1"/>
    <col min="14538" max="14538" width="14" style="32" customWidth="1"/>
    <col min="14539" max="14540" width="6.5" style="32" customWidth="1"/>
    <col min="14541" max="14541" width="5.625" style="32" customWidth="1"/>
    <col min="14542" max="14542" width="12.625" style="32" customWidth="1"/>
    <col min="14543" max="14543" width="6.5" style="32" customWidth="1"/>
    <col min="14544" max="14544" width="8.25" style="32" customWidth="1"/>
    <col min="14545" max="14545" width="5.625" style="32" customWidth="1"/>
    <col min="14546" max="14546" width="15" style="32" customWidth="1"/>
    <col min="14547" max="14547" width="6.5" style="32" customWidth="1"/>
    <col min="14548" max="14548" width="7.25" style="32" customWidth="1"/>
    <col min="14549" max="14783" width="9" style="32"/>
    <col min="14784" max="14784" width="5.125" style="32" customWidth="1"/>
    <col min="14785" max="14785" width="5.625" style="32" customWidth="1"/>
    <col min="14786" max="14786" width="14.375" style="32" customWidth="1"/>
    <col min="14787" max="14788" width="6.5" style="32" customWidth="1"/>
    <col min="14789" max="14789" width="5.625" style="32" customWidth="1"/>
    <col min="14790" max="14790" width="12.625" style="32" customWidth="1"/>
    <col min="14791" max="14791" width="6.5" style="32" customWidth="1"/>
    <col min="14792" max="14792" width="7.5" style="32" customWidth="1"/>
    <col min="14793" max="14793" width="5.625" style="32" customWidth="1"/>
    <col min="14794" max="14794" width="14" style="32" customWidth="1"/>
    <col min="14795" max="14796" width="6.5" style="32" customWidth="1"/>
    <col min="14797" max="14797" width="5.625" style="32" customWidth="1"/>
    <col min="14798" max="14798" width="12.625" style="32" customWidth="1"/>
    <col min="14799" max="14799" width="6.5" style="32" customWidth="1"/>
    <col min="14800" max="14800" width="8.25" style="32" customWidth="1"/>
    <col min="14801" max="14801" width="5.625" style="32" customWidth="1"/>
    <col min="14802" max="14802" width="15" style="32" customWidth="1"/>
    <col min="14803" max="14803" width="6.5" style="32" customWidth="1"/>
    <col min="14804" max="14804" width="7.25" style="32" customWidth="1"/>
    <col min="14805" max="15039" width="9" style="32"/>
    <col min="15040" max="15040" width="5.125" style="32" customWidth="1"/>
    <col min="15041" max="15041" width="5.625" style="32" customWidth="1"/>
    <col min="15042" max="15042" width="14.375" style="32" customWidth="1"/>
    <col min="15043" max="15044" width="6.5" style="32" customWidth="1"/>
    <col min="15045" max="15045" width="5.625" style="32" customWidth="1"/>
    <col min="15046" max="15046" width="12.625" style="32" customWidth="1"/>
    <col min="15047" max="15047" width="6.5" style="32" customWidth="1"/>
    <col min="15048" max="15048" width="7.5" style="32" customWidth="1"/>
    <col min="15049" max="15049" width="5.625" style="32" customWidth="1"/>
    <col min="15050" max="15050" width="14" style="32" customWidth="1"/>
    <col min="15051" max="15052" width="6.5" style="32" customWidth="1"/>
    <col min="15053" max="15053" width="5.625" style="32" customWidth="1"/>
    <col min="15054" max="15054" width="12.625" style="32" customWidth="1"/>
    <col min="15055" max="15055" width="6.5" style="32" customWidth="1"/>
    <col min="15056" max="15056" width="8.25" style="32" customWidth="1"/>
    <col min="15057" max="15057" width="5.625" style="32" customWidth="1"/>
    <col min="15058" max="15058" width="15" style="32" customWidth="1"/>
    <col min="15059" max="15059" width="6.5" style="32" customWidth="1"/>
    <col min="15060" max="15060" width="7.25" style="32" customWidth="1"/>
    <col min="15061" max="15295" width="9" style="32"/>
    <col min="15296" max="15296" width="5.125" style="32" customWidth="1"/>
    <col min="15297" max="15297" width="5.625" style="32" customWidth="1"/>
    <col min="15298" max="15298" width="14.375" style="32" customWidth="1"/>
    <col min="15299" max="15300" width="6.5" style="32" customWidth="1"/>
    <col min="15301" max="15301" width="5.625" style="32" customWidth="1"/>
    <col min="15302" max="15302" width="12.625" style="32" customWidth="1"/>
    <col min="15303" max="15303" width="6.5" style="32" customWidth="1"/>
    <col min="15304" max="15304" width="7.5" style="32" customWidth="1"/>
    <col min="15305" max="15305" width="5.625" style="32" customWidth="1"/>
    <col min="15306" max="15306" width="14" style="32" customWidth="1"/>
    <col min="15307" max="15308" width="6.5" style="32" customWidth="1"/>
    <col min="15309" max="15309" width="5.625" style="32" customWidth="1"/>
    <col min="15310" max="15310" width="12.625" style="32" customWidth="1"/>
    <col min="15311" max="15311" width="6.5" style="32" customWidth="1"/>
    <col min="15312" max="15312" width="8.25" style="32" customWidth="1"/>
    <col min="15313" max="15313" width="5.625" style="32" customWidth="1"/>
    <col min="15314" max="15314" width="15" style="32" customWidth="1"/>
    <col min="15315" max="15315" width="6.5" style="32" customWidth="1"/>
    <col min="15316" max="15316" width="7.25" style="32" customWidth="1"/>
    <col min="15317" max="15551" width="9" style="32"/>
    <col min="15552" max="15552" width="5.125" style="32" customWidth="1"/>
    <col min="15553" max="15553" width="5.625" style="32" customWidth="1"/>
    <col min="15554" max="15554" width="14.375" style="32" customWidth="1"/>
    <col min="15555" max="15556" width="6.5" style="32" customWidth="1"/>
    <col min="15557" max="15557" width="5.625" style="32" customWidth="1"/>
    <col min="15558" max="15558" width="12.625" style="32" customWidth="1"/>
    <col min="15559" max="15559" width="6.5" style="32" customWidth="1"/>
    <col min="15560" max="15560" width="7.5" style="32" customWidth="1"/>
    <col min="15561" max="15561" width="5.625" style="32" customWidth="1"/>
    <col min="15562" max="15562" width="14" style="32" customWidth="1"/>
    <col min="15563" max="15564" width="6.5" style="32" customWidth="1"/>
    <col min="15565" max="15565" width="5.625" style="32" customWidth="1"/>
    <col min="15566" max="15566" width="12.625" style="32" customWidth="1"/>
    <col min="15567" max="15567" width="6.5" style="32" customWidth="1"/>
    <col min="15568" max="15568" width="8.25" style="32" customWidth="1"/>
    <col min="15569" max="15569" width="5.625" style="32" customWidth="1"/>
    <col min="15570" max="15570" width="15" style="32" customWidth="1"/>
    <col min="15571" max="15571" width="6.5" style="32" customWidth="1"/>
    <col min="15572" max="15572" width="7.25" style="32" customWidth="1"/>
    <col min="15573" max="15807" width="9" style="32"/>
    <col min="15808" max="15808" width="5.125" style="32" customWidth="1"/>
    <col min="15809" max="15809" width="5.625" style="32" customWidth="1"/>
    <col min="15810" max="15810" width="14.375" style="32" customWidth="1"/>
    <col min="15811" max="15812" width="6.5" style="32" customWidth="1"/>
    <col min="15813" max="15813" width="5.625" style="32" customWidth="1"/>
    <col min="15814" max="15814" width="12.625" style="32" customWidth="1"/>
    <col min="15815" max="15815" width="6.5" style="32" customWidth="1"/>
    <col min="15816" max="15816" width="7.5" style="32" customWidth="1"/>
    <col min="15817" max="15817" width="5.625" style="32" customWidth="1"/>
    <col min="15818" max="15818" width="14" style="32" customWidth="1"/>
    <col min="15819" max="15820" width="6.5" style="32" customWidth="1"/>
    <col min="15821" max="15821" width="5.625" style="32" customWidth="1"/>
    <col min="15822" max="15822" width="12.625" style="32" customWidth="1"/>
    <col min="15823" max="15823" width="6.5" style="32" customWidth="1"/>
    <col min="15824" max="15824" width="8.25" style="32" customWidth="1"/>
    <col min="15825" max="15825" width="5.625" style="32" customWidth="1"/>
    <col min="15826" max="15826" width="15" style="32" customWidth="1"/>
    <col min="15827" max="15827" width="6.5" style="32" customWidth="1"/>
    <col min="15828" max="15828" width="7.25" style="32" customWidth="1"/>
    <col min="15829" max="16063" width="9" style="32"/>
    <col min="16064" max="16064" width="5.125" style="32" customWidth="1"/>
    <col min="16065" max="16065" width="5.625" style="32" customWidth="1"/>
    <col min="16066" max="16066" width="14.375" style="32" customWidth="1"/>
    <col min="16067" max="16068" width="6.5" style="32" customWidth="1"/>
    <col min="16069" max="16069" width="5.625" style="32" customWidth="1"/>
    <col min="16070" max="16070" width="12.625" style="32" customWidth="1"/>
    <col min="16071" max="16071" width="6.5" style="32" customWidth="1"/>
    <col min="16072" max="16072" width="7.5" style="32" customWidth="1"/>
    <col min="16073" max="16073" width="5.625" style="32" customWidth="1"/>
    <col min="16074" max="16074" width="14" style="32" customWidth="1"/>
    <col min="16075" max="16076" width="6.5" style="32" customWidth="1"/>
    <col min="16077" max="16077" width="5.625" style="32" customWidth="1"/>
    <col min="16078" max="16078" width="12.625" style="32" customWidth="1"/>
    <col min="16079" max="16079" width="6.5" style="32" customWidth="1"/>
    <col min="16080" max="16080" width="8.25" style="32" customWidth="1"/>
    <col min="16081" max="16081" width="5.625" style="32" customWidth="1"/>
    <col min="16082" max="16082" width="15" style="32" customWidth="1"/>
    <col min="16083" max="16083" width="6.5" style="32" customWidth="1"/>
    <col min="16084" max="16084" width="7.25" style="32" customWidth="1"/>
    <col min="16085" max="16319" width="9" style="32"/>
    <col min="16320" max="16332" width="9" style="32" customWidth="1"/>
    <col min="16333" max="16384" width="9" style="32"/>
  </cols>
  <sheetData>
    <row r="1" spans="1:21" s="1" customFormat="1" ht="24.75" customHeight="1">
      <c r="A1" s="364" t="s">
        <v>392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</row>
    <row r="2" spans="1:21" s="1" customFormat="1" ht="21.75" customHeight="1" thickBot="1">
      <c r="A2" s="365" t="s">
        <v>408</v>
      </c>
      <c r="B2" s="366"/>
      <c r="C2" s="366"/>
      <c r="D2" s="366"/>
      <c r="E2" s="366"/>
      <c r="F2" s="366"/>
      <c r="G2" s="232" t="s">
        <v>128</v>
      </c>
      <c r="H2" s="150"/>
      <c r="I2" s="150"/>
      <c r="J2" s="150"/>
      <c r="K2" s="150"/>
      <c r="M2" s="151"/>
      <c r="N2" s="380"/>
      <c r="O2" s="380"/>
      <c r="P2" s="380"/>
      <c r="Q2" s="380"/>
      <c r="R2" s="22"/>
      <c r="S2" s="152"/>
      <c r="T2" s="153"/>
      <c r="U2" s="151"/>
    </row>
    <row r="3" spans="1:21" ht="22.5" customHeight="1">
      <c r="A3" s="33" t="s">
        <v>102</v>
      </c>
      <c r="B3" s="367" t="s">
        <v>393</v>
      </c>
      <c r="C3" s="368"/>
      <c r="D3" s="369"/>
      <c r="E3" s="370"/>
      <c r="F3" s="367" t="s">
        <v>394</v>
      </c>
      <c r="G3" s="368"/>
      <c r="H3" s="369"/>
      <c r="I3" s="370"/>
      <c r="J3" s="371" t="s">
        <v>395</v>
      </c>
      <c r="K3" s="372"/>
      <c r="L3" s="373"/>
      <c r="M3" s="374"/>
      <c r="N3" s="367" t="s">
        <v>396</v>
      </c>
      <c r="O3" s="368"/>
      <c r="P3" s="369"/>
      <c r="Q3" s="441"/>
      <c r="R3" s="367" t="s">
        <v>397</v>
      </c>
      <c r="S3" s="368"/>
      <c r="T3" s="369"/>
      <c r="U3" s="370"/>
    </row>
    <row r="4" spans="1:21" ht="22.5" customHeight="1">
      <c r="A4" s="34" t="s">
        <v>103</v>
      </c>
      <c r="B4" s="361" t="s">
        <v>123</v>
      </c>
      <c r="C4" s="362"/>
      <c r="D4" s="362"/>
      <c r="E4" s="363"/>
      <c r="F4" s="361" t="s">
        <v>221</v>
      </c>
      <c r="G4" s="362"/>
      <c r="H4" s="362"/>
      <c r="I4" s="363"/>
      <c r="J4" s="361" t="s">
        <v>583</v>
      </c>
      <c r="K4" s="362"/>
      <c r="L4" s="362"/>
      <c r="M4" s="363"/>
      <c r="N4" s="361" t="s">
        <v>585</v>
      </c>
      <c r="O4" s="362"/>
      <c r="P4" s="362"/>
      <c r="Q4" s="363"/>
      <c r="R4" s="361" t="s">
        <v>127</v>
      </c>
      <c r="S4" s="362"/>
      <c r="T4" s="362"/>
      <c r="U4" s="363"/>
    </row>
    <row r="5" spans="1:21" ht="27.75" customHeight="1">
      <c r="A5" s="93" t="s">
        <v>104</v>
      </c>
      <c r="B5" s="35" t="s">
        <v>105</v>
      </c>
      <c r="C5" s="36" t="s">
        <v>106</v>
      </c>
      <c r="D5" s="101" t="s">
        <v>107</v>
      </c>
      <c r="E5" s="70" t="s">
        <v>108</v>
      </c>
      <c r="F5" s="37" t="s">
        <v>105</v>
      </c>
      <c r="G5" s="36" t="s">
        <v>106</v>
      </c>
      <c r="H5" s="39" t="s">
        <v>107</v>
      </c>
      <c r="I5" s="39" t="s">
        <v>108</v>
      </c>
      <c r="J5" s="35" t="s">
        <v>105</v>
      </c>
      <c r="K5" s="36" t="s">
        <v>106</v>
      </c>
      <c r="L5" s="37" t="s">
        <v>107</v>
      </c>
      <c r="M5" s="38" t="s">
        <v>108</v>
      </c>
      <c r="N5" s="37" t="s">
        <v>105</v>
      </c>
      <c r="O5" s="36" t="s">
        <v>106</v>
      </c>
      <c r="P5" s="37" t="s">
        <v>107</v>
      </c>
      <c r="Q5" s="149" t="s">
        <v>108</v>
      </c>
      <c r="R5" s="35" t="s">
        <v>105</v>
      </c>
      <c r="S5" s="36" t="s">
        <v>106</v>
      </c>
      <c r="T5" s="39" t="s">
        <v>107</v>
      </c>
      <c r="U5" s="40" t="s">
        <v>108</v>
      </c>
    </row>
    <row r="6" spans="1:21" s="44" customFormat="1" ht="20.100000000000001" customHeight="1">
      <c r="A6" s="390" t="s">
        <v>109</v>
      </c>
      <c r="B6" s="359" t="s">
        <v>261</v>
      </c>
      <c r="C6" s="50" t="s">
        <v>270</v>
      </c>
      <c r="D6" s="155">
        <f>E6/1190*1000</f>
        <v>40.336134453781519</v>
      </c>
      <c r="E6" s="43">
        <v>48</v>
      </c>
      <c r="F6" s="359" t="s">
        <v>253</v>
      </c>
      <c r="G6" s="4" t="s">
        <v>547</v>
      </c>
      <c r="H6" s="155">
        <f>I6/1190*1000</f>
        <v>15.126050420168067</v>
      </c>
      <c r="I6" s="3">
        <v>18</v>
      </c>
      <c r="J6" s="359" t="s">
        <v>367</v>
      </c>
      <c r="K6" s="5" t="s">
        <v>404</v>
      </c>
      <c r="L6" s="155">
        <f t="shared" ref="L6:L10" si="0">M6/1190*1000</f>
        <v>46.218487394957982</v>
      </c>
      <c r="M6" s="161">
        <v>55</v>
      </c>
      <c r="N6" s="375" t="s">
        <v>340</v>
      </c>
      <c r="O6" s="50" t="s">
        <v>411</v>
      </c>
      <c r="P6" s="155">
        <f>Q6/1190*1000</f>
        <v>92.436974789915965</v>
      </c>
      <c r="Q6" s="43">
        <v>110</v>
      </c>
      <c r="R6" s="359" t="s">
        <v>568</v>
      </c>
      <c r="S6" s="4" t="s">
        <v>543</v>
      </c>
      <c r="T6" s="155">
        <v>120</v>
      </c>
      <c r="U6" s="3" t="s">
        <v>428</v>
      </c>
    </row>
    <row r="7" spans="1:21" s="44" customFormat="1" ht="20.100000000000001" customHeight="1">
      <c r="A7" s="391"/>
      <c r="B7" s="360"/>
      <c r="C7" s="50" t="s">
        <v>134</v>
      </c>
      <c r="D7" s="155">
        <f>E7/1190*1000</f>
        <v>12.605042016806722</v>
      </c>
      <c r="E7" s="43">
        <v>15</v>
      </c>
      <c r="F7" s="360"/>
      <c r="G7" s="279" t="s">
        <v>464</v>
      </c>
      <c r="H7" s="155">
        <f>I7/1190*1000</f>
        <v>55.462184873949575</v>
      </c>
      <c r="I7" s="280">
        <v>66</v>
      </c>
      <c r="J7" s="446"/>
      <c r="K7" s="65" t="s">
        <v>56</v>
      </c>
      <c r="L7" s="155">
        <f t="shared" si="0"/>
        <v>15.126050420168067</v>
      </c>
      <c r="M7" s="161">
        <v>18</v>
      </c>
      <c r="N7" s="376"/>
      <c r="O7" s="49" t="s">
        <v>149</v>
      </c>
      <c r="P7" s="155">
        <f t="shared" ref="P7:P8" si="1">Q7/1190*1000</f>
        <v>16.806722689075631</v>
      </c>
      <c r="Q7" s="43">
        <v>20</v>
      </c>
      <c r="R7" s="360"/>
      <c r="S7" s="67" t="s">
        <v>90</v>
      </c>
      <c r="T7" s="97">
        <f>U7/1190*1000</f>
        <v>0.50420168067226889</v>
      </c>
      <c r="U7" s="161">
        <v>0.6</v>
      </c>
    </row>
    <row r="8" spans="1:21" s="44" customFormat="1" ht="20.100000000000001" customHeight="1">
      <c r="A8" s="391"/>
      <c r="B8" s="360"/>
      <c r="C8" s="41" t="s">
        <v>165</v>
      </c>
      <c r="D8" s="155">
        <f>E8/1190*1000</f>
        <v>25.210084033613445</v>
      </c>
      <c r="E8" s="43">
        <v>30</v>
      </c>
      <c r="F8" s="360"/>
      <c r="G8" s="279" t="s">
        <v>232</v>
      </c>
      <c r="H8" s="155">
        <f>I8/1190*1000</f>
        <v>32.773109243697483</v>
      </c>
      <c r="I8" s="280">
        <v>39</v>
      </c>
      <c r="J8" s="446"/>
      <c r="K8" s="65" t="s">
        <v>405</v>
      </c>
      <c r="L8" s="155">
        <f t="shared" si="0"/>
        <v>15.126050420168067</v>
      </c>
      <c r="M8" s="161">
        <v>18</v>
      </c>
      <c r="N8" s="376"/>
      <c r="O8" s="9" t="s">
        <v>412</v>
      </c>
      <c r="P8" s="155">
        <f t="shared" si="1"/>
        <v>4.2016806722689077</v>
      </c>
      <c r="Q8" s="43">
        <v>5</v>
      </c>
      <c r="R8" s="360"/>
      <c r="S8" s="67" t="s">
        <v>67</v>
      </c>
      <c r="T8" s="97">
        <f>U8/1260*1000</f>
        <v>0.79365079365079361</v>
      </c>
      <c r="U8" s="27">
        <v>1</v>
      </c>
    </row>
    <row r="9" spans="1:21" s="44" customFormat="1" ht="20.100000000000001" customHeight="1">
      <c r="A9" s="391"/>
      <c r="B9" s="360"/>
      <c r="C9" s="41" t="s">
        <v>204</v>
      </c>
      <c r="D9" s="97"/>
      <c r="E9" s="43">
        <v>2</v>
      </c>
      <c r="F9" s="360"/>
      <c r="G9" s="158" t="s">
        <v>69</v>
      </c>
      <c r="H9" s="155"/>
      <c r="I9" s="27">
        <v>1</v>
      </c>
      <c r="J9" s="446"/>
      <c r="K9" s="5" t="s">
        <v>406</v>
      </c>
      <c r="L9" s="155">
        <f t="shared" si="0"/>
        <v>8.4033613445378155</v>
      </c>
      <c r="M9" s="161">
        <v>10</v>
      </c>
      <c r="N9" s="376"/>
      <c r="O9" s="41" t="s">
        <v>69</v>
      </c>
      <c r="P9" s="12"/>
      <c r="Q9" s="47">
        <v>2</v>
      </c>
      <c r="R9" s="360"/>
      <c r="S9" s="67" t="s">
        <v>429</v>
      </c>
      <c r="T9" s="97"/>
      <c r="U9" s="236" t="s">
        <v>401</v>
      </c>
    </row>
    <row r="10" spans="1:21" s="44" customFormat="1" ht="20.100000000000001" customHeight="1">
      <c r="A10" s="391"/>
      <c r="B10" s="360"/>
      <c r="C10" s="49" t="s">
        <v>69</v>
      </c>
      <c r="D10" s="97"/>
      <c r="E10" s="43">
        <v>1.5</v>
      </c>
      <c r="F10" s="360"/>
      <c r="G10" s="158" t="s">
        <v>271</v>
      </c>
      <c r="H10" s="155"/>
      <c r="I10" s="27">
        <v>1</v>
      </c>
      <c r="J10" s="446"/>
      <c r="K10" s="5" t="s">
        <v>67</v>
      </c>
      <c r="L10" s="155">
        <f t="shared" si="0"/>
        <v>1.0084033613445378</v>
      </c>
      <c r="M10" s="161">
        <v>1.2</v>
      </c>
      <c r="N10" s="376"/>
      <c r="O10" s="50" t="s">
        <v>77</v>
      </c>
      <c r="P10" s="12"/>
      <c r="Q10" s="47">
        <v>0.6</v>
      </c>
      <c r="R10" s="360"/>
      <c r="S10" s="45" t="s">
        <v>549</v>
      </c>
      <c r="T10" s="97">
        <f t="shared" ref="T10:T11" si="2">U10/1190*1000</f>
        <v>20.168067226890759</v>
      </c>
      <c r="U10" s="46">
        <v>24</v>
      </c>
    </row>
    <row r="11" spans="1:21" s="44" customFormat="1" ht="20.100000000000001" customHeight="1">
      <c r="A11" s="391"/>
      <c r="B11" s="360"/>
      <c r="C11" s="262" t="s">
        <v>207</v>
      </c>
      <c r="D11" s="261">
        <f>E11/1190*1000</f>
        <v>15.126050420168067</v>
      </c>
      <c r="E11" s="213">
        <v>18</v>
      </c>
      <c r="F11" s="360"/>
      <c r="G11" s="49" t="s">
        <v>204</v>
      </c>
      <c r="H11" s="155"/>
      <c r="I11" s="46">
        <v>0.5</v>
      </c>
      <c r="J11" s="446"/>
      <c r="K11" s="10" t="s">
        <v>407</v>
      </c>
      <c r="L11" s="12"/>
      <c r="M11" s="27" t="s">
        <v>230</v>
      </c>
      <c r="N11" s="447"/>
      <c r="O11" s="41" t="s">
        <v>416</v>
      </c>
      <c r="P11" s="12"/>
      <c r="Q11" s="47">
        <v>0.3</v>
      </c>
      <c r="R11" s="360"/>
      <c r="S11" s="49" t="s">
        <v>550</v>
      </c>
      <c r="T11" s="97">
        <f t="shared" si="2"/>
        <v>10.08403361344538</v>
      </c>
      <c r="U11" s="46">
        <v>12</v>
      </c>
    </row>
    <row r="12" spans="1:21" s="44" customFormat="1" ht="20.100000000000001" customHeight="1">
      <c r="A12" s="391"/>
      <c r="B12" s="360"/>
      <c r="C12" s="50"/>
      <c r="D12" s="23"/>
      <c r="E12" s="42"/>
      <c r="F12" s="360"/>
      <c r="G12" s="49" t="s">
        <v>7</v>
      </c>
      <c r="H12" s="155"/>
      <c r="I12" s="46">
        <v>1</v>
      </c>
      <c r="J12" s="446"/>
      <c r="K12" s="263" t="s">
        <v>7</v>
      </c>
      <c r="L12" s="268"/>
      <c r="M12" s="281">
        <v>1.2</v>
      </c>
      <c r="N12" s="447"/>
      <c r="O12" s="41" t="s">
        <v>292</v>
      </c>
      <c r="P12" s="12"/>
      <c r="Q12" s="47">
        <v>2.5</v>
      </c>
      <c r="R12" s="360"/>
      <c r="S12" s="45" t="s">
        <v>213</v>
      </c>
      <c r="T12" s="155"/>
      <c r="U12" s="46">
        <v>0.5</v>
      </c>
    </row>
    <row r="13" spans="1:21" s="44" customFormat="1" ht="20.100000000000001" customHeight="1" thickBot="1">
      <c r="A13" s="391"/>
      <c r="B13" s="360"/>
      <c r="C13" s="50"/>
      <c r="D13" s="23"/>
      <c r="E13" s="42"/>
      <c r="F13" s="378"/>
      <c r="G13" s="49" t="s">
        <v>136</v>
      </c>
      <c r="H13" s="221"/>
      <c r="I13" s="46" t="s">
        <v>137</v>
      </c>
      <c r="J13" s="446"/>
      <c r="K13" s="6"/>
      <c r="L13" s="104"/>
      <c r="M13" s="161"/>
      <c r="N13" s="447"/>
      <c r="O13" s="50" t="s">
        <v>413</v>
      </c>
      <c r="P13" s="12"/>
      <c r="Q13" s="47" t="s">
        <v>414</v>
      </c>
      <c r="R13" s="360"/>
      <c r="S13" s="45" t="s">
        <v>551</v>
      </c>
      <c r="T13" s="155"/>
      <c r="U13" s="46"/>
    </row>
    <row r="14" spans="1:21" s="44" customFormat="1" ht="20.100000000000001" customHeight="1" thickBot="1">
      <c r="A14" s="391"/>
      <c r="B14" s="360"/>
      <c r="C14" s="50"/>
      <c r="D14" s="23"/>
      <c r="E14" s="42"/>
      <c r="F14" s="360"/>
      <c r="G14" s="10" t="s">
        <v>546</v>
      </c>
      <c r="H14" s="98"/>
      <c r="I14" s="42" t="s">
        <v>137</v>
      </c>
      <c r="J14" s="446"/>
      <c r="K14" s="57" t="s">
        <v>167</v>
      </c>
      <c r="L14" s="103">
        <f>M14/1190*1000</f>
        <v>14.285714285714285</v>
      </c>
      <c r="M14" s="48">
        <v>17</v>
      </c>
      <c r="N14" s="447"/>
      <c r="O14" s="41" t="s">
        <v>415</v>
      </c>
      <c r="P14" s="282"/>
      <c r="Q14" s="47" t="s">
        <v>308</v>
      </c>
      <c r="R14" s="360"/>
      <c r="S14" s="262" t="s">
        <v>570</v>
      </c>
      <c r="T14" s="285">
        <f>U14/1190*1000</f>
        <v>5.0420168067226898</v>
      </c>
      <c r="U14" s="213">
        <v>6</v>
      </c>
    </row>
    <row r="15" spans="1:21" s="44" customFormat="1" ht="20.100000000000001" customHeight="1" thickBot="1">
      <c r="A15" s="391"/>
      <c r="B15" s="360"/>
      <c r="C15" s="50"/>
      <c r="D15" s="23"/>
      <c r="E15" s="42"/>
      <c r="F15" s="360"/>
      <c r="G15" s="10" t="s">
        <v>199</v>
      </c>
      <c r="H15" s="98"/>
      <c r="I15" s="42" t="s">
        <v>137</v>
      </c>
      <c r="J15" s="446"/>
      <c r="K15" s="266"/>
      <c r="L15" s="210"/>
      <c r="M15" s="142"/>
      <c r="N15" s="447"/>
      <c r="O15" s="41"/>
      <c r="P15" s="282"/>
      <c r="Q15" s="47"/>
      <c r="R15" s="360"/>
      <c r="S15" s="267"/>
      <c r="T15" s="210"/>
      <c r="U15" s="142"/>
    </row>
    <row r="16" spans="1:21" s="44" customFormat="1" ht="20.100000000000001" customHeight="1" thickBot="1">
      <c r="A16" s="391"/>
      <c r="B16" s="360"/>
      <c r="C16" s="50"/>
      <c r="D16" s="23"/>
      <c r="E16" s="42"/>
      <c r="F16" s="360"/>
      <c r="G16" s="50" t="s">
        <v>552</v>
      </c>
      <c r="H16" s="163"/>
      <c r="I16" s="68" t="s">
        <v>131</v>
      </c>
      <c r="J16" s="446"/>
      <c r="K16" s="6"/>
      <c r="L16" s="99"/>
      <c r="M16" s="27"/>
      <c r="N16" s="447"/>
      <c r="O16" s="41" t="s">
        <v>418</v>
      </c>
      <c r="P16" s="98"/>
      <c r="Q16" s="42" t="s">
        <v>410</v>
      </c>
      <c r="R16" s="360"/>
      <c r="S16" s="17" t="s">
        <v>295</v>
      </c>
      <c r="T16" s="103">
        <f>U16/1190*1000</f>
        <v>15.126050420168067</v>
      </c>
      <c r="U16" s="284">
        <v>18</v>
      </c>
    </row>
    <row r="17" spans="1:21" s="54" customFormat="1" ht="20.100000000000001" customHeight="1">
      <c r="A17" s="396" t="s">
        <v>68</v>
      </c>
      <c r="B17" s="359" t="s">
        <v>296</v>
      </c>
      <c r="C17" s="2" t="s">
        <v>297</v>
      </c>
      <c r="D17" s="155">
        <f>E17/1190*1000</f>
        <v>25.210084033613445</v>
      </c>
      <c r="E17" s="30">
        <v>30</v>
      </c>
      <c r="F17" s="359" t="s">
        <v>359</v>
      </c>
      <c r="G17" s="10" t="s">
        <v>205</v>
      </c>
      <c r="H17" s="155">
        <f t="shared" ref="H17:H20" si="3">I17/1190*1000</f>
        <v>75.630252100840337</v>
      </c>
      <c r="I17" s="3">
        <v>90</v>
      </c>
      <c r="J17" s="386" t="s">
        <v>363</v>
      </c>
      <c r="K17" s="41" t="s">
        <v>173</v>
      </c>
      <c r="L17" s="155">
        <f t="shared" ref="L17:L18" si="4">M17/1190*1000</f>
        <v>63.02521008403361</v>
      </c>
      <c r="M17" s="68">
        <v>75</v>
      </c>
      <c r="N17" s="443" t="s">
        <v>339</v>
      </c>
      <c r="O17" s="154" t="s">
        <v>56</v>
      </c>
      <c r="P17" s="155">
        <f t="shared" ref="P17:P21" si="5">Q17/1190*1000</f>
        <v>55.462184873949575</v>
      </c>
      <c r="Q17" s="283">
        <v>66</v>
      </c>
      <c r="R17" s="359" t="s">
        <v>569</v>
      </c>
      <c r="S17" s="19" t="s">
        <v>548</v>
      </c>
      <c r="T17" s="23">
        <f t="shared" ref="T17:T20" si="6">U17/1190*1000</f>
        <v>57.142857142857139</v>
      </c>
      <c r="U17" s="13">
        <v>68</v>
      </c>
    </row>
    <row r="18" spans="1:21" s="54" customFormat="1" ht="20.100000000000001" customHeight="1">
      <c r="A18" s="396"/>
      <c r="B18" s="360"/>
      <c r="C18" s="10" t="s">
        <v>298</v>
      </c>
      <c r="D18" s="155">
        <f>E18/1190*1000</f>
        <v>12.605042016806722</v>
      </c>
      <c r="E18" s="100">
        <v>15</v>
      </c>
      <c r="F18" s="360"/>
      <c r="G18" s="10" t="s">
        <v>376</v>
      </c>
      <c r="H18" s="155">
        <f t="shared" si="3"/>
        <v>5.0420168067226898</v>
      </c>
      <c r="I18" s="3">
        <v>6</v>
      </c>
      <c r="J18" s="387"/>
      <c r="K18" s="51" t="s">
        <v>168</v>
      </c>
      <c r="L18" s="155">
        <f t="shared" si="4"/>
        <v>20.168067226890759</v>
      </c>
      <c r="M18" s="42">
        <v>24</v>
      </c>
      <c r="N18" s="444"/>
      <c r="O18" s="10" t="s">
        <v>419</v>
      </c>
      <c r="P18" s="155">
        <f t="shared" si="5"/>
        <v>4.2016806722689077</v>
      </c>
      <c r="Q18" s="7">
        <v>5</v>
      </c>
      <c r="R18" s="360"/>
      <c r="S18" s="158" t="s">
        <v>376</v>
      </c>
      <c r="T18" s="23">
        <f t="shared" si="6"/>
        <v>4.2016806722689077</v>
      </c>
      <c r="U18" s="3">
        <v>5</v>
      </c>
    </row>
    <row r="19" spans="1:21" s="54" customFormat="1" ht="20.100000000000001" customHeight="1">
      <c r="A19" s="396"/>
      <c r="B19" s="360"/>
      <c r="C19" s="6" t="s">
        <v>299</v>
      </c>
      <c r="D19" s="155">
        <f>E19/1190*1000</f>
        <v>12.605042016806722</v>
      </c>
      <c r="E19" s="14">
        <v>15</v>
      </c>
      <c r="F19" s="360"/>
      <c r="G19" s="6" t="s">
        <v>245</v>
      </c>
      <c r="H19" s="155">
        <f t="shared" si="3"/>
        <v>5.0420168067226898</v>
      </c>
      <c r="I19" s="7">
        <v>6</v>
      </c>
      <c r="J19" s="387"/>
      <c r="K19" s="50" t="s">
        <v>7</v>
      </c>
      <c r="L19" s="97"/>
      <c r="M19" s="42">
        <v>1.5</v>
      </c>
      <c r="N19" s="444"/>
      <c r="O19" s="2" t="s">
        <v>420</v>
      </c>
      <c r="P19" s="155">
        <f t="shared" si="5"/>
        <v>22.689075630252098</v>
      </c>
      <c r="Q19" s="7">
        <v>27</v>
      </c>
      <c r="R19" s="360"/>
      <c r="S19" s="164" t="s">
        <v>162</v>
      </c>
      <c r="T19" s="23">
        <f t="shared" si="6"/>
        <v>7.5630252100840334</v>
      </c>
      <c r="U19" s="7">
        <v>9</v>
      </c>
    </row>
    <row r="20" spans="1:21" s="54" customFormat="1" ht="20.100000000000001" customHeight="1">
      <c r="A20" s="396"/>
      <c r="B20" s="360"/>
      <c r="C20" s="10" t="s">
        <v>306</v>
      </c>
      <c r="D20" s="155">
        <f>E20/1190*1000</f>
        <v>21.008403361344538</v>
      </c>
      <c r="E20" s="43">
        <v>25</v>
      </c>
      <c r="F20" s="360"/>
      <c r="G20" s="2" t="s">
        <v>398</v>
      </c>
      <c r="H20" s="155">
        <f t="shared" si="3"/>
        <v>8.4033613445378155</v>
      </c>
      <c r="I20" s="28">
        <v>10</v>
      </c>
      <c r="J20" s="387"/>
      <c r="K20" s="2" t="s">
        <v>400</v>
      </c>
      <c r="L20" s="23"/>
      <c r="M20" s="30" t="s">
        <v>401</v>
      </c>
      <c r="N20" s="444"/>
      <c r="O20" s="2" t="s">
        <v>506</v>
      </c>
      <c r="P20" s="155">
        <f t="shared" si="5"/>
        <v>2.5210084033613449</v>
      </c>
      <c r="Q20" s="7">
        <v>3</v>
      </c>
      <c r="R20" s="360"/>
      <c r="S20" s="2" t="s">
        <v>244</v>
      </c>
      <c r="T20" s="23">
        <f t="shared" si="6"/>
        <v>5.0420168067226898</v>
      </c>
      <c r="U20" s="28">
        <v>6</v>
      </c>
    </row>
    <row r="21" spans="1:21" s="54" customFormat="1" ht="20.100000000000001" customHeight="1">
      <c r="A21" s="385"/>
      <c r="B21" s="360"/>
      <c r="C21" s="10" t="s">
        <v>376</v>
      </c>
      <c r="D21" s="155">
        <f>E21/1190*1000</f>
        <v>4.2016806722689077</v>
      </c>
      <c r="E21" s="14">
        <v>5</v>
      </c>
      <c r="F21" s="360"/>
      <c r="G21" s="10" t="s">
        <v>118</v>
      </c>
      <c r="H21" s="104">
        <f t="shared" ref="H21:H22" si="7">I21/1267*1000</f>
        <v>0.78926598263614833</v>
      </c>
      <c r="I21" s="3">
        <v>1</v>
      </c>
      <c r="J21" s="387"/>
      <c r="K21" s="45"/>
      <c r="L21" s="97"/>
      <c r="M21" s="46"/>
      <c r="N21" s="444"/>
      <c r="O21" s="50" t="s">
        <v>7</v>
      </c>
      <c r="P21" s="155">
        <f t="shared" si="5"/>
        <v>1.680672268907563</v>
      </c>
      <c r="Q21" s="3">
        <v>2</v>
      </c>
      <c r="R21" s="360"/>
      <c r="S21" s="6" t="s">
        <v>6</v>
      </c>
      <c r="T21" s="104"/>
      <c r="U21" s="7">
        <v>1</v>
      </c>
    </row>
    <row r="22" spans="1:21" s="54" customFormat="1" ht="20.100000000000001" customHeight="1">
      <c r="A22" s="385"/>
      <c r="B22" s="360"/>
      <c r="C22" s="10" t="s">
        <v>300</v>
      </c>
      <c r="D22" s="155"/>
      <c r="E22" s="14" t="s">
        <v>158</v>
      </c>
      <c r="F22" s="360"/>
      <c r="G22" s="9" t="s">
        <v>7</v>
      </c>
      <c r="H22" s="99">
        <f t="shared" si="7"/>
        <v>0.78926598263614833</v>
      </c>
      <c r="I22" s="7">
        <v>1</v>
      </c>
      <c r="J22" s="387"/>
      <c r="K22" s="45"/>
      <c r="L22" s="97"/>
      <c r="M22" s="46"/>
      <c r="N22" s="444"/>
      <c r="O22" s="50" t="s">
        <v>421</v>
      </c>
      <c r="P22" s="155"/>
      <c r="Q22" s="42" t="s">
        <v>308</v>
      </c>
      <c r="R22" s="360"/>
      <c r="S22" s="6" t="s">
        <v>8</v>
      </c>
      <c r="T22" s="104"/>
      <c r="U22" s="7">
        <v>1</v>
      </c>
    </row>
    <row r="23" spans="1:21" s="54" customFormat="1" ht="20.100000000000001" customHeight="1" thickBot="1">
      <c r="A23" s="385"/>
      <c r="B23" s="360"/>
      <c r="C23" s="10"/>
      <c r="D23" s="97"/>
      <c r="E23" s="14"/>
      <c r="F23" s="378"/>
      <c r="G23" s="9"/>
      <c r="H23" s="210"/>
      <c r="I23" s="7"/>
      <c r="J23" s="387"/>
      <c r="K23" s="45"/>
      <c r="L23" s="208"/>
      <c r="M23" s="46"/>
      <c r="N23" s="444"/>
      <c r="O23" s="50" t="s">
        <v>422</v>
      </c>
      <c r="P23" s="208"/>
      <c r="Q23" s="42" t="s">
        <v>180</v>
      </c>
      <c r="R23" s="360"/>
      <c r="S23" s="71" t="s">
        <v>293</v>
      </c>
      <c r="T23" s="104"/>
      <c r="U23" s="120">
        <v>0.6</v>
      </c>
    </row>
    <row r="24" spans="1:21" s="54" customFormat="1" ht="20.100000000000001" customHeight="1" thickBot="1">
      <c r="A24" s="385"/>
      <c r="B24" s="360"/>
      <c r="C24" s="10"/>
      <c r="D24" s="97"/>
      <c r="E24" s="14"/>
      <c r="F24" s="378"/>
      <c r="G24" s="57" t="s">
        <v>207</v>
      </c>
      <c r="H24" s="103">
        <f>I24/1190*1000</f>
        <v>15.126050420168067</v>
      </c>
      <c r="I24" s="278">
        <v>18</v>
      </c>
      <c r="J24" s="387"/>
      <c r="K24" s="45"/>
      <c r="L24" s="208"/>
      <c r="M24" s="46"/>
      <c r="N24" s="444"/>
      <c r="O24" s="50" t="s">
        <v>508</v>
      </c>
      <c r="P24" s="208"/>
      <c r="Q24" s="42">
        <v>5</v>
      </c>
      <c r="R24" s="360"/>
      <c r="S24" s="245"/>
      <c r="T24" s="104"/>
      <c r="U24" s="209"/>
    </row>
    <row r="25" spans="1:21" s="54" customFormat="1" ht="20.100000000000001" customHeight="1">
      <c r="A25" s="385"/>
      <c r="B25" s="360"/>
      <c r="C25" s="10"/>
      <c r="D25" s="97"/>
      <c r="E25" s="14"/>
      <c r="F25" s="378"/>
      <c r="G25" s="9"/>
      <c r="H25" s="210"/>
      <c r="I25" s="7"/>
      <c r="J25" s="387"/>
      <c r="K25" s="45"/>
      <c r="L25" s="208"/>
      <c r="M25" s="46"/>
      <c r="N25" s="444"/>
      <c r="O25" s="50" t="s">
        <v>219</v>
      </c>
      <c r="P25" s="208"/>
      <c r="Q25" s="42">
        <v>10</v>
      </c>
      <c r="R25" s="360"/>
      <c r="S25" s="246"/>
      <c r="T25" s="104"/>
      <c r="U25" s="247"/>
    </row>
    <row r="26" spans="1:21" s="54" customFormat="1" ht="20.100000000000001" customHeight="1">
      <c r="A26" s="385"/>
      <c r="B26" s="360"/>
      <c r="C26" s="41"/>
      <c r="D26" s="98"/>
      <c r="E26" s="42"/>
      <c r="F26" s="378"/>
      <c r="G26" s="10"/>
      <c r="H26" s="98"/>
      <c r="I26" s="42"/>
      <c r="J26" s="442"/>
      <c r="K26" s="45"/>
      <c r="L26" s="104"/>
      <c r="M26" s="42"/>
      <c r="N26" s="445"/>
      <c r="O26" s="50" t="s">
        <v>507</v>
      </c>
      <c r="P26" s="23"/>
      <c r="Q26" s="42" t="s">
        <v>111</v>
      </c>
      <c r="R26" s="379"/>
      <c r="S26" s="50"/>
      <c r="T26" s="104"/>
      <c r="U26" s="42"/>
    </row>
    <row r="27" spans="1:21" s="54" customFormat="1" ht="20.100000000000001" customHeight="1">
      <c r="A27" s="390" t="s">
        <v>91</v>
      </c>
      <c r="B27" s="386" t="s">
        <v>53</v>
      </c>
      <c r="C27" s="10" t="s">
        <v>54</v>
      </c>
      <c r="D27" s="155">
        <f t="shared" ref="D27:D29" si="8">E27/1190*1000</f>
        <v>70.588235294117652</v>
      </c>
      <c r="E27" s="29">
        <v>84</v>
      </c>
      <c r="F27" s="394" t="s">
        <v>362</v>
      </c>
      <c r="G27" s="19" t="s">
        <v>403</v>
      </c>
      <c r="H27" s="104">
        <f t="shared" ref="H27:H32" si="9">I27/1190*1000</f>
        <v>70.588235294117652</v>
      </c>
      <c r="I27" s="13">
        <v>84</v>
      </c>
      <c r="J27" s="388" t="s">
        <v>184</v>
      </c>
      <c r="K27" s="50" t="s">
        <v>185</v>
      </c>
      <c r="L27" s="155">
        <f t="shared" ref="L27:L29" si="10">M27/1190*1000</f>
        <v>70.588235294117652</v>
      </c>
      <c r="M27" s="29">
        <v>84</v>
      </c>
      <c r="N27" s="386" t="s">
        <v>224</v>
      </c>
      <c r="O27" s="51" t="s">
        <v>225</v>
      </c>
      <c r="P27" s="155">
        <f t="shared" ref="P27" si="11">Q27/1190*1000</f>
        <v>70.588235294117652</v>
      </c>
      <c r="Q27" s="29">
        <v>84</v>
      </c>
      <c r="R27" s="387" t="s">
        <v>226</v>
      </c>
      <c r="S27" s="51" t="s">
        <v>242</v>
      </c>
      <c r="T27" s="155">
        <f t="shared" ref="T27:T35" si="12">U27/1190*1000</f>
        <v>68.907563025210095</v>
      </c>
      <c r="U27" s="13">
        <v>82</v>
      </c>
    </row>
    <row r="28" spans="1:21" s="54" customFormat="1" ht="20.100000000000001" customHeight="1" thickBot="1">
      <c r="A28" s="391"/>
      <c r="B28" s="387"/>
      <c r="C28" s="6" t="s">
        <v>52</v>
      </c>
      <c r="D28" s="155">
        <f t="shared" si="8"/>
        <v>0.84033613445378152</v>
      </c>
      <c r="E28" s="3">
        <v>1</v>
      </c>
      <c r="F28" s="395"/>
      <c r="G28" s="10" t="s">
        <v>204</v>
      </c>
      <c r="H28" s="155"/>
      <c r="I28" s="3">
        <v>1</v>
      </c>
      <c r="J28" s="388"/>
      <c r="K28" s="50" t="s">
        <v>8</v>
      </c>
      <c r="L28" s="155">
        <f t="shared" si="10"/>
        <v>0.84033613445378152</v>
      </c>
      <c r="M28" s="3">
        <v>1</v>
      </c>
      <c r="N28" s="387"/>
      <c r="O28" s="50" t="s">
        <v>118</v>
      </c>
      <c r="P28" s="12">
        <f t="shared" ref="P28" si="13">Q28/1612*1000</f>
        <v>0.6203473945409429</v>
      </c>
      <c r="Q28" s="3">
        <v>1</v>
      </c>
      <c r="R28" s="387"/>
      <c r="S28" s="50" t="s">
        <v>227</v>
      </c>
      <c r="T28" s="155">
        <f t="shared" si="12"/>
        <v>0.84033613445378152</v>
      </c>
      <c r="U28" s="3">
        <v>1</v>
      </c>
    </row>
    <row r="29" spans="1:21" s="54" customFormat="1" ht="20.100000000000001" customHeight="1" thickBot="1">
      <c r="A29" s="391"/>
      <c r="B29" s="387"/>
      <c r="C29" s="10" t="s">
        <v>246</v>
      </c>
      <c r="D29" s="155">
        <f t="shared" si="8"/>
        <v>2.5210084033613449</v>
      </c>
      <c r="E29" s="3">
        <v>3</v>
      </c>
      <c r="F29" s="395"/>
      <c r="G29" s="51"/>
      <c r="H29" s="104"/>
      <c r="I29" s="52"/>
      <c r="J29" s="388"/>
      <c r="K29" s="50" t="s">
        <v>210</v>
      </c>
      <c r="L29" s="155">
        <f t="shared" si="10"/>
        <v>1.2605042016806725</v>
      </c>
      <c r="M29" s="3">
        <v>1.5</v>
      </c>
      <c r="N29" s="387"/>
      <c r="O29" s="200" t="s">
        <v>222</v>
      </c>
      <c r="P29" s="103"/>
      <c r="Q29" s="48">
        <v>5</v>
      </c>
      <c r="R29" s="387"/>
      <c r="S29" s="50" t="s">
        <v>161</v>
      </c>
      <c r="T29" s="155">
        <f t="shared" si="12"/>
        <v>2.5210084033613449</v>
      </c>
      <c r="U29" s="42">
        <v>3</v>
      </c>
    </row>
    <row r="30" spans="1:21" s="54" customFormat="1" ht="20.100000000000001" customHeight="1" thickBot="1">
      <c r="A30" s="391"/>
      <c r="B30" s="442"/>
      <c r="C30" s="50"/>
      <c r="D30" s="98"/>
      <c r="E30" s="42"/>
      <c r="F30" s="450"/>
      <c r="G30" s="9"/>
      <c r="H30" s="20"/>
      <c r="I30" s="31"/>
      <c r="J30" s="388"/>
      <c r="K30" s="9"/>
      <c r="L30" s="12"/>
      <c r="M30" s="3"/>
      <c r="N30" s="444"/>
      <c r="O30" s="200" t="s">
        <v>223</v>
      </c>
      <c r="P30" s="103"/>
      <c r="Q30" s="278">
        <v>13</v>
      </c>
      <c r="R30" s="387"/>
      <c r="S30" s="50"/>
      <c r="T30" s="98"/>
      <c r="U30" s="42"/>
    </row>
    <row r="31" spans="1:21" s="54" customFormat="1" ht="20.100000000000001" customHeight="1">
      <c r="A31" s="385" t="s">
        <v>92</v>
      </c>
      <c r="B31" s="388" t="s">
        <v>338</v>
      </c>
      <c r="C31" s="119" t="s">
        <v>237</v>
      </c>
      <c r="D31" s="155">
        <f t="shared" ref="D31:D36" si="14">E31/1190*1000</f>
        <v>33.613445378151262</v>
      </c>
      <c r="E31" s="3">
        <v>40</v>
      </c>
      <c r="F31" s="388" t="s">
        <v>358</v>
      </c>
      <c r="G31" s="10" t="s">
        <v>402</v>
      </c>
      <c r="H31" s="104">
        <f t="shared" si="9"/>
        <v>0.84033613445378152</v>
      </c>
      <c r="I31" s="3">
        <v>1</v>
      </c>
      <c r="J31" s="388" t="s">
        <v>356</v>
      </c>
      <c r="K31" s="10" t="s">
        <v>179</v>
      </c>
      <c r="L31" s="155">
        <f t="shared" ref="L31:L34" si="15">M31/1267*1000</f>
        <v>43.409629044988165</v>
      </c>
      <c r="M31" s="3">
        <v>55</v>
      </c>
      <c r="N31" s="388" t="s">
        <v>250</v>
      </c>
      <c r="O31" s="176" t="s">
        <v>181</v>
      </c>
      <c r="P31" s="155">
        <f t="shared" ref="P31:P34" si="16">Q31/1190*1000</f>
        <v>15.126050420168067</v>
      </c>
      <c r="Q31" s="43">
        <v>18</v>
      </c>
      <c r="R31" s="388" t="s">
        <v>431</v>
      </c>
      <c r="S31" s="71" t="s">
        <v>433</v>
      </c>
      <c r="T31" s="155">
        <f t="shared" si="12"/>
        <v>37.815126050420169</v>
      </c>
      <c r="U31" s="105">
        <v>45</v>
      </c>
    </row>
    <row r="32" spans="1:21" s="54" customFormat="1" ht="20.100000000000001" customHeight="1">
      <c r="A32" s="385"/>
      <c r="B32" s="388"/>
      <c r="C32" s="71" t="s">
        <v>55</v>
      </c>
      <c r="D32" s="155">
        <f t="shared" si="14"/>
        <v>2.5210084033613449</v>
      </c>
      <c r="E32" s="3">
        <v>3</v>
      </c>
      <c r="F32" s="388"/>
      <c r="G32" s="4" t="s">
        <v>173</v>
      </c>
      <c r="H32" s="104">
        <f t="shared" si="9"/>
        <v>10.08403361344538</v>
      </c>
      <c r="I32" s="3">
        <v>12</v>
      </c>
      <c r="J32" s="388"/>
      <c r="K32" s="4" t="s">
        <v>399</v>
      </c>
      <c r="L32" s="214">
        <f t="shared" si="15"/>
        <v>14.99605367008682</v>
      </c>
      <c r="M32" s="265">
        <v>19</v>
      </c>
      <c r="N32" s="388"/>
      <c r="O32" s="4" t="s">
        <v>173</v>
      </c>
      <c r="P32" s="155">
        <f t="shared" si="16"/>
        <v>12.605042016806722</v>
      </c>
      <c r="Q32" s="43">
        <v>15</v>
      </c>
      <c r="R32" s="388"/>
      <c r="S32" s="71" t="s">
        <v>376</v>
      </c>
      <c r="T32" s="155">
        <f t="shared" si="12"/>
        <v>4.2016806722689077</v>
      </c>
      <c r="U32" s="105">
        <v>5</v>
      </c>
    </row>
    <row r="33" spans="1:21" s="54" customFormat="1" ht="20.100000000000001" customHeight="1">
      <c r="A33" s="385"/>
      <c r="B33" s="388"/>
      <c r="C33" s="71" t="s">
        <v>30</v>
      </c>
      <c r="D33" s="155">
        <f t="shared" si="14"/>
        <v>2.5210084033613449</v>
      </c>
      <c r="E33" s="3">
        <v>3</v>
      </c>
      <c r="F33" s="388"/>
      <c r="G33" s="4" t="s">
        <v>7</v>
      </c>
      <c r="H33" s="23"/>
      <c r="I33" s="3">
        <v>1</v>
      </c>
      <c r="J33" s="388"/>
      <c r="K33" s="4" t="s">
        <v>34</v>
      </c>
      <c r="L33" s="23">
        <f t="shared" si="15"/>
        <v>0.47355958958168898</v>
      </c>
      <c r="M33" s="3">
        <v>0.6</v>
      </c>
      <c r="N33" s="388"/>
      <c r="O33" s="4" t="s">
        <v>55</v>
      </c>
      <c r="P33" s="155">
        <f t="shared" si="16"/>
        <v>15.126050420168067</v>
      </c>
      <c r="Q33" s="14">
        <v>18</v>
      </c>
      <c r="R33" s="388"/>
      <c r="S33" s="119" t="s">
        <v>124</v>
      </c>
      <c r="T33" s="155">
        <f t="shared" si="12"/>
        <v>7.5630252100840334</v>
      </c>
      <c r="U33" s="105">
        <v>9</v>
      </c>
    </row>
    <row r="34" spans="1:21" s="54" customFormat="1" ht="20.100000000000001" customHeight="1">
      <c r="A34" s="385"/>
      <c r="B34" s="388"/>
      <c r="C34" s="165" t="s">
        <v>376</v>
      </c>
      <c r="D34" s="155">
        <f t="shared" si="14"/>
        <v>2.5210084033613449</v>
      </c>
      <c r="E34" s="3">
        <v>3</v>
      </c>
      <c r="F34" s="388"/>
      <c r="G34" s="2"/>
      <c r="H34" s="12"/>
      <c r="I34" s="3"/>
      <c r="J34" s="388"/>
      <c r="K34" s="2" t="s">
        <v>241</v>
      </c>
      <c r="L34" s="12">
        <f t="shared" si="15"/>
        <v>0.39463299131807417</v>
      </c>
      <c r="M34" s="3">
        <v>0.5</v>
      </c>
      <c r="N34" s="388"/>
      <c r="O34" s="10" t="s">
        <v>376</v>
      </c>
      <c r="P34" s="155">
        <f t="shared" si="16"/>
        <v>1.680672268907563</v>
      </c>
      <c r="Q34" s="14">
        <v>2</v>
      </c>
      <c r="R34" s="388"/>
      <c r="S34" s="119" t="s">
        <v>241</v>
      </c>
      <c r="T34" s="106">
        <f t="shared" si="12"/>
        <v>0.50420168067226889</v>
      </c>
      <c r="U34" s="105">
        <v>0.6</v>
      </c>
    </row>
    <row r="35" spans="1:21" s="54" customFormat="1" ht="20.100000000000001" customHeight="1">
      <c r="A35" s="385"/>
      <c r="B35" s="388"/>
      <c r="C35" s="9" t="s">
        <v>31</v>
      </c>
      <c r="D35" s="155">
        <f t="shared" si="14"/>
        <v>5.0420168067226898</v>
      </c>
      <c r="E35" s="7">
        <v>6</v>
      </c>
      <c r="F35" s="388"/>
      <c r="G35" s="24"/>
      <c r="H35" s="12"/>
      <c r="I35" s="14"/>
      <c r="J35" s="388"/>
      <c r="K35" s="24"/>
      <c r="L35" s="23"/>
      <c r="M35" s="14"/>
      <c r="N35" s="388"/>
      <c r="O35" s="4" t="s">
        <v>76</v>
      </c>
      <c r="P35" s="155">
        <f t="shared" ref="P35:P37" si="17">Q35/1190*1000</f>
        <v>5.0420168067226898</v>
      </c>
      <c r="Q35" s="14">
        <v>6</v>
      </c>
      <c r="R35" s="388"/>
      <c r="S35" s="4" t="s">
        <v>67</v>
      </c>
      <c r="T35" s="106">
        <f t="shared" si="12"/>
        <v>0.42016806722689076</v>
      </c>
      <c r="U35" s="161">
        <v>0.5</v>
      </c>
    </row>
    <row r="36" spans="1:21" s="54" customFormat="1" ht="20.100000000000001" customHeight="1">
      <c r="A36" s="448"/>
      <c r="B36" s="386"/>
      <c r="C36" s="24" t="s">
        <v>50</v>
      </c>
      <c r="D36" s="23">
        <f t="shared" si="14"/>
        <v>10.08403361344538</v>
      </c>
      <c r="E36" s="7">
        <v>12</v>
      </c>
      <c r="F36" s="386"/>
      <c r="G36" s="235"/>
      <c r="H36" s="12"/>
      <c r="I36" s="14"/>
      <c r="J36" s="386"/>
      <c r="K36" s="235"/>
      <c r="L36" s="23"/>
      <c r="M36" s="14"/>
      <c r="N36" s="388"/>
      <c r="O36" s="4" t="s">
        <v>67</v>
      </c>
      <c r="P36" s="155">
        <f t="shared" si="17"/>
        <v>0.84033613445378152</v>
      </c>
      <c r="Q36" s="198">
        <v>1</v>
      </c>
      <c r="R36" s="386"/>
      <c r="S36" s="4"/>
      <c r="T36" s="23"/>
      <c r="U36" s="161"/>
    </row>
    <row r="37" spans="1:21" s="54" customFormat="1" ht="20.100000000000001" customHeight="1">
      <c r="A37" s="448"/>
      <c r="B37" s="386"/>
      <c r="C37" s="24" t="s">
        <v>409</v>
      </c>
      <c r="D37" s="23"/>
      <c r="E37" s="7" t="s">
        <v>410</v>
      </c>
      <c r="F37" s="386"/>
      <c r="G37" s="235"/>
      <c r="H37" s="12"/>
      <c r="I37" s="14"/>
      <c r="J37" s="386"/>
      <c r="K37" s="235"/>
      <c r="L37" s="23"/>
      <c r="M37" s="14"/>
      <c r="N37" s="449"/>
      <c r="O37" s="65" t="s">
        <v>7</v>
      </c>
      <c r="P37" s="221">
        <f t="shared" si="17"/>
        <v>0.84033613445378152</v>
      </c>
      <c r="Q37" s="199">
        <v>1</v>
      </c>
      <c r="R37" s="386"/>
      <c r="S37" s="4"/>
      <c r="T37" s="23"/>
      <c r="U37" s="161"/>
    </row>
    <row r="38" spans="1:21" s="54" customFormat="1" ht="19.5" customHeight="1">
      <c r="A38" s="448"/>
      <c r="B38" s="386"/>
      <c r="C38" s="50" t="s">
        <v>77</v>
      </c>
      <c r="D38" s="98"/>
      <c r="E38" s="42">
        <v>0.5</v>
      </c>
      <c r="F38" s="386"/>
      <c r="G38" s="49"/>
      <c r="H38" s="102"/>
      <c r="I38" s="46"/>
      <c r="J38" s="386"/>
      <c r="K38" s="49"/>
      <c r="L38" s="23"/>
      <c r="M38" s="46"/>
      <c r="N38" s="449"/>
      <c r="O38" s="332"/>
      <c r="P38" s="99"/>
      <c r="Q38" s="42"/>
      <c r="R38" s="386"/>
      <c r="S38" s="50"/>
      <c r="T38" s="98"/>
      <c r="U38" s="42"/>
    </row>
    <row r="39" spans="1:21" s="16" customFormat="1" ht="20.100000000000001" customHeight="1">
      <c r="A39" s="381" t="s">
        <v>114</v>
      </c>
      <c r="B39" s="382"/>
      <c r="C39" s="9"/>
      <c r="D39" s="95"/>
      <c r="E39" s="7"/>
      <c r="F39" s="92" t="s">
        <v>115</v>
      </c>
      <c r="G39" s="10"/>
      <c r="H39" s="95"/>
      <c r="I39" s="3"/>
      <c r="J39" s="128"/>
      <c r="K39" s="10"/>
      <c r="L39" s="12"/>
      <c r="M39" s="3"/>
      <c r="N39" s="92" t="s">
        <v>115</v>
      </c>
      <c r="O39" s="19"/>
      <c r="P39" s="244"/>
      <c r="Q39" s="13" t="s">
        <v>516</v>
      </c>
      <c r="R39" s="146"/>
      <c r="S39" s="2"/>
      <c r="T39" s="95"/>
      <c r="U39" s="3"/>
    </row>
    <row r="40" spans="1:21" s="16" customFormat="1" ht="20.100000000000001" customHeight="1" thickBot="1">
      <c r="A40" s="383" t="s">
        <v>116</v>
      </c>
      <c r="B40" s="384"/>
      <c r="C40" s="66"/>
      <c r="D40" s="96"/>
      <c r="E40" s="64"/>
      <c r="F40" s="129"/>
      <c r="G40" s="130"/>
      <c r="H40" s="96"/>
      <c r="I40" s="64"/>
      <c r="J40" s="131"/>
      <c r="K40" s="66"/>
      <c r="L40" s="123"/>
      <c r="M40" s="107"/>
      <c r="N40" s="131"/>
      <c r="O40" s="130"/>
      <c r="P40" s="123"/>
      <c r="Q40" s="64" t="s">
        <v>143</v>
      </c>
      <c r="R40" s="108"/>
      <c r="S40" s="66"/>
      <c r="T40" s="96"/>
      <c r="U40" s="64"/>
    </row>
    <row r="41" spans="1:21" s="55" customFormat="1" ht="18.95" customHeight="1" thickBot="1">
      <c r="A41" s="437" t="s">
        <v>94</v>
      </c>
      <c r="B41" s="406" t="s">
        <v>95</v>
      </c>
      <c r="C41" s="406"/>
      <c r="D41" s="397">
        <f>D42*70+D43*75+D44*25+D45*45+D46*60+D47*150</f>
        <v>694.54572738186187</v>
      </c>
      <c r="E41" s="398"/>
      <c r="F41" s="407" t="s">
        <v>95</v>
      </c>
      <c r="G41" s="406"/>
      <c r="H41" s="451">
        <f>H42*70+H43*75+H44*25+H45*45+H46*60+H47*150</f>
        <v>666.32276546982428</v>
      </c>
      <c r="I41" s="455"/>
      <c r="J41" s="409" t="s">
        <v>95</v>
      </c>
      <c r="K41" s="406"/>
      <c r="L41" s="451">
        <f>L42*70+L43*75+L44*25+L45*45+L46*60+L47*150</f>
        <v>667.46925729106306</v>
      </c>
      <c r="M41" s="452"/>
      <c r="N41" s="407" t="s">
        <v>95</v>
      </c>
      <c r="O41" s="406"/>
      <c r="P41" s="451">
        <f>P42*70+P43*75+P44*25+P45*45+P46*60+P47*150</f>
        <v>752.66274691694855</v>
      </c>
      <c r="Q41" s="452"/>
      <c r="R41" s="407" t="s">
        <v>95</v>
      </c>
      <c r="S41" s="406"/>
      <c r="T41" s="451">
        <f>T42*70+T43*75+T44*25+T45*45+T46*60+T47*150</f>
        <v>680.03541416566623</v>
      </c>
      <c r="U41" s="452"/>
    </row>
    <row r="42" spans="1:21" s="55" customFormat="1" ht="18.95" customHeight="1">
      <c r="A42" s="438"/>
      <c r="B42" s="399" t="s">
        <v>96</v>
      </c>
      <c r="C42" s="400"/>
      <c r="D42" s="401">
        <f>5</f>
        <v>5</v>
      </c>
      <c r="E42" s="402"/>
      <c r="F42" s="405" t="s">
        <v>96</v>
      </c>
      <c r="G42" s="405"/>
      <c r="H42" s="453">
        <f>5</f>
        <v>5</v>
      </c>
      <c r="I42" s="454"/>
      <c r="J42" s="404" t="s">
        <v>96</v>
      </c>
      <c r="K42" s="405"/>
      <c r="L42" s="453">
        <f>5</f>
        <v>5</v>
      </c>
      <c r="M42" s="456"/>
      <c r="N42" s="405" t="s">
        <v>96</v>
      </c>
      <c r="O42" s="405"/>
      <c r="P42" s="453">
        <f>5</f>
        <v>5</v>
      </c>
      <c r="Q42" s="456"/>
      <c r="R42" s="405" t="s">
        <v>96</v>
      </c>
      <c r="S42" s="405"/>
      <c r="T42" s="453">
        <f>5</f>
        <v>5</v>
      </c>
      <c r="U42" s="456"/>
    </row>
    <row r="43" spans="1:21" s="55" customFormat="1" ht="18.95" customHeight="1">
      <c r="A43" s="438"/>
      <c r="B43" s="412" t="s">
        <v>97</v>
      </c>
      <c r="C43" s="412"/>
      <c r="D43" s="410">
        <f>(D6/30)+(D7/35)+(D18/55)+(D19/55)+(D35*0.87/55)+(D36/35)</f>
        <v>2.5309178216741244</v>
      </c>
      <c r="E43" s="411"/>
      <c r="F43" s="412" t="s">
        <v>97</v>
      </c>
      <c r="G43" s="412"/>
      <c r="H43" s="457">
        <f>(H6/35)+(H7/35)+(H20*0.9/55)+(H32*0.87/55)</f>
        <v>2.3138273491214667</v>
      </c>
      <c r="I43" s="458"/>
      <c r="J43" s="414" t="s">
        <v>97</v>
      </c>
      <c r="K43" s="412"/>
      <c r="L43" s="457">
        <f>(L6/40)+(L17*0.87/55)+(L29/35)+(L32*0.5/160)</f>
        <v>2.2352834905936256</v>
      </c>
      <c r="M43" s="459"/>
      <c r="N43" s="412" t="s">
        <v>97</v>
      </c>
      <c r="O43" s="412"/>
      <c r="P43" s="457">
        <f>(P6*0.75/35)+(P19/80)+(P32*0.87/55)</f>
        <v>2.4637946087525919</v>
      </c>
      <c r="Q43" s="459"/>
      <c r="R43" s="412" t="s">
        <v>97</v>
      </c>
      <c r="S43" s="412"/>
      <c r="T43" s="457">
        <f>(T6*0.64/40)+(T19/35)+(T33*0.6/35)</f>
        <v>2.2657382953181271</v>
      </c>
      <c r="U43" s="459"/>
    </row>
    <row r="44" spans="1:21" s="55" customFormat="1" ht="18.95" customHeight="1">
      <c r="A44" s="438"/>
      <c r="B44" s="412" t="s">
        <v>98</v>
      </c>
      <c r="C44" s="412"/>
      <c r="D44" s="410">
        <f>(D8+D17+D21+D27+D29+D31+D32+D33+D34)/100</f>
        <v>1.6890756302521011</v>
      </c>
      <c r="E44" s="411"/>
      <c r="F44" s="466" t="s">
        <v>98</v>
      </c>
      <c r="G44" s="412"/>
      <c r="H44" s="457">
        <f>(H17+H18+H19+H27+H31)/100</f>
        <v>1.5714285714285714</v>
      </c>
      <c r="I44" s="458"/>
      <c r="J44" s="414" t="s">
        <v>98</v>
      </c>
      <c r="K44" s="412"/>
      <c r="L44" s="457">
        <f>(L7+L18+L27+L31)/100</f>
        <v>1.4929198198616465</v>
      </c>
      <c r="M44" s="459"/>
      <c r="N44" s="466" t="s">
        <v>98</v>
      </c>
      <c r="O44" s="412"/>
      <c r="P44" s="457">
        <f>(P7+P8+P17+P18+P27+P31+P33)/100</f>
        <v>1.8151260504201681</v>
      </c>
      <c r="Q44" s="459"/>
      <c r="R44" s="466" t="s">
        <v>98</v>
      </c>
      <c r="S44" s="412"/>
      <c r="T44" s="457">
        <f>(T11+T17+T18+T20+T27+T29+T31+T32+T34)/100</f>
        <v>1.904201680672269</v>
      </c>
      <c r="U44" s="459"/>
    </row>
    <row r="45" spans="1:21" s="55" customFormat="1" ht="18.95" customHeight="1">
      <c r="A45" s="439"/>
      <c r="B45" s="412" t="s">
        <v>99</v>
      </c>
      <c r="C45" s="412"/>
      <c r="D45" s="410">
        <v>2.5</v>
      </c>
      <c r="E45" s="411"/>
      <c r="F45" s="412" t="s">
        <v>99</v>
      </c>
      <c r="G45" s="412"/>
      <c r="H45" s="457">
        <v>2.2999999999999998</v>
      </c>
      <c r="I45" s="458"/>
      <c r="J45" s="414" t="s">
        <v>99</v>
      </c>
      <c r="K45" s="412"/>
      <c r="L45" s="457">
        <v>2.5</v>
      </c>
      <c r="M45" s="459"/>
      <c r="N45" s="412" t="s">
        <v>99</v>
      </c>
      <c r="O45" s="412"/>
      <c r="P45" s="457">
        <v>2.5</v>
      </c>
      <c r="Q45" s="459"/>
      <c r="R45" s="412" t="s">
        <v>99</v>
      </c>
      <c r="S45" s="412"/>
      <c r="T45" s="457">
        <v>2.5</v>
      </c>
      <c r="U45" s="459"/>
    </row>
    <row r="46" spans="1:21" s="55" customFormat="1" ht="18.95" customHeight="1">
      <c r="A46" s="439"/>
      <c r="B46" s="419" t="s">
        <v>100</v>
      </c>
      <c r="C46" s="419"/>
      <c r="D46" s="434"/>
      <c r="E46" s="435"/>
      <c r="F46" s="419" t="s">
        <v>100</v>
      </c>
      <c r="G46" s="419"/>
      <c r="H46" s="462"/>
      <c r="I46" s="465"/>
      <c r="J46" s="423" t="s">
        <v>100</v>
      </c>
      <c r="K46" s="419"/>
      <c r="L46" s="462"/>
      <c r="M46" s="463"/>
      <c r="N46" s="419" t="s">
        <v>100</v>
      </c>
      <c r="O46" s="419"/>
      <c r="P46" s="462">
        <v>1</v>
      </c>
      <c r="Q46" s="463"/>
      <c r="R46" s="419" t="s">
        <v>100</v>
      </c>
      <c r="S46" s="419"/>
      <c r="T46" s="434"/>
      <c r="U46" s="435"/>
    </row>
    <row r="47" spans="1:21" s="55" customFormat="1" ht="18.95" customHeight="1" thickBot="1">
      <c r="A47" s="440"/>
      <c r="B47" s="429" t="s">
        <v>101</v>
      </c>
      <c r="C47" s="429"/>
      <c r="D47" s="427"/>
      <c r="E47" s="428"/>
      <c r="F47" s="429" t="s">
        <v>101</v>
      </c>
      <c r="G47" s="429"/>
      <c r="H47" s="460"/>
      <c r="I47" s="464"/>
      <c r="J47" s="436" t="s">
        <v>101</v>
      </c>
      <c r="K47" s="429"/>
      <c r="L47" s="460"/>
      <c r="M47" s="461"/>
      <c r="N47" s="429" t="s">
        <v>101</v>
      </c>
      <c r="O47" s="429"/>
      <c r="P47" s="430"/>
      <c r="Q47" s="431"/>
      <c r="R47" s="429" t="s">
        <v>101</v>
      </c>
      <c r="S47" s="429"/>
      <c r="T47" s="430"/>
      <c r="U47" s="431"/>
    </row>
    <row r="48" spans="1:21" s="91" customFormat="1" ht="24" customHeight="1">
      <c r="A48" s="432" t="s">
        <v>28</v>
      </c>
      <c r="B48" s="433"/>
      <c r="C48" s="433"/>
      <c r="D48" s="433"/>
      <c r="E48" s="433"/>
      <c r="F48" s="433"/>
      <c r="G48" s="433"/>
      <c r="H48" s="433"/>
      <c r="I48" s="433"/>
      <c r="J48" s="433"/>
      <c r="K48" s="433"/>
      <c r="L48" s="433"/>
      <c r="M48" s="433"/>
      <c r="N48" s="433"/>
      <c r="O48" s="433"/>
      <c r="P48" s="433"/>
      <c r="Q48" s="433"/>
      <c r="R48" s="433"/>
      <c r="S48" s="433"/>
      <c r="T48" s="433"/>
      <c r="U48" s="433"/>
    </row>
    <row r="49" spans="1:21" s="91" customFormat="1" ht="21" customHeight="1">
      <c r="A49" s="424" t="s">
        <v>58</v>
      </c>
      <c r="B49" s="425"/>
      <c r="C49" s="425"/>
      <c r="D49" s="425"/>
      <c r="E49" s="425"/>
      <c r="F49" s="425"/>
      <c r="G49" s="425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  <c r="T49" s="425"/>
      <c r="U49" s="425"/>
    </row>
    <row r="50" spans="1:21" s="91" customFormat="1" ht="16.5" customHeight="1">
      <c r="A50" s="426"/>
      <c r="B50" s="426"/>
      <c r="C50" s="426"/>
      <c r="D50" s="426"/>
      <c r="E50" s="426"/>
      <c r="F50" s="426"/>
      <c r="G50" s="426"/>
      <c r="H50" s="426"/>
      <c r="I50" s="426"/>
      <c r="J50" s="426"/>
      <c r="K50" s="426"/>
      <c r="L50" s="426"/>
      <c r="M50" s="426"/>
      <c r="N50" s="426"/>
      <c r="O50" s="426"/>
      <c r="P50" s="426"/>
      <c r="Q50" s="426"/>
      <c r="R50" s="426"/>
      <c r="S50" s="426"/>
      <c r="T50" s="426"/>
      <c r="U50" s="426"/>
    </row>
  </sheetData>
  <mergeCells count="112">
    <mergeCell ref="N2:Q2"/>
    <mergeCell ref="T45:U45"/>
    <mergeCell ref="B46:C46"/>
    <mergeCell ref="D46:E46"/>
    <mergeCell ref="F46:G46"/>
    <mergeCell ref="H46:I46"/>
    <mergeCell ref="J46:K46"/>
    <mergeCell ref="N45:O45"/>
    <mergeCell ref="P45:Q45"/>
    <mergeCell ref="R45:S45"/>
    <mergeCell ref="T43:U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T44:U44"/>
    <mergeCell ref="B43:C43"/>
    <mergeCell ref="D43:E43"/>
    <mergeCell ref="F43:G43"/>
    <mergeCell ref="A49:U50"/>
    <mergeCell ref="L47:M47"/>
    <mergeCell ref="N47:O47"/>
    <mergeCell ref="P47:Q47"/>
    <mergeCell ref="R47:S47"/>
    <mergeCell ref="T47:U47"/>
    <mergeCell ref="A48:U48"/>
    <mergeCell ref="L46:M46"/>
    <mergeCell ref="N46:O46"/>
    <mergeCell ref="P46:Q46"/>
    <mergeCell ref="R46:S46"/>
    <mergeCell ref="T46:U46"/>
    <mergeCell ref="B47:C47"/>
    <mergeCell ref="D47:E47"/>
    <mergeCell ref="F47:G47"/>
    <mergeCell ref="H47:I47"/>
    <mergeCell ref="J47:K47"/>
    <mergeCell ref="A41:A47"/>
    <mergeCell ref="B45:C45"/>
    <mergeCell ref="D45:E45"/>
    <mergeCell ref="F45:G45"/>
    <mergeCell ref="H45:I45"/>
    <mergeCell ref="J45:K45"/>
    <mergeCell ref="L45:M45"/>
    <mergeCell ref="H43:I43"/>
    <mergeCell ref="J43:K43"/>
    <mergeCell ref="L43:M43"/>
    <mergeCell ref="N43:O43"/>
    <mergeCell ref="P43:Q43"/>
    <mergeCell ref="R43:S43"/>
    <mergeCell ref="L41:M41"/>
    <mergeCell ref="N41:O41"/>
    <mergeCell ref="P41:Q41"/>
    <mergeCell ref="R41:S41"/>
    <mergeCell ref="T41:U41"/>
    <mergeCell ref="B42:C42"/>
    <mergeCell ref="D42:E42"/>
    <mergeCell ref="F42:G42"/>
    <mergeCell ref="H42:I42"/>
    <mergeCell ref="J42:K42"/>
    <mergeCell ref="B41:C41"/>
    <mergeCell ref="D41:E41"/>
    <mergeCell ref="F41:G41"/>
    <mergeCell ref="H41:I41"/>
    <mergeCell ref="J41:K41"/>
    <mergeCell ref="L42:M42"/>
    <mergeCell ref="N42:O42"/>
    <mergeCell ref="P42:Q42"/>
    <mergeCell ref="R42:S42"/>
    <mergeCell ref="T42:U42"/>
    <mergeCell ref="J6:J16"/>
    <mergeCell ref="N6:N16"/>
    <mergeCell ref="A31:A38"/>
    <mergeCell ref="B31:B38"/>
    <mergeCell ref="F31:F38"/>
    <mergeCell ref="J31:J38"/>
    <mergeCell ref="N31:N38"/>
    <mergeCell ref="R31:R38"/>
    <mergeCell ref="A27:A30"/>
    <mergeCell ref="B27:B30"/>
    <mergeCell ref="F27:F30"/>
    <mergeCell ref="J27:J30"/>
    <mergeCell ref="N27:N30"/>
    <mergeCell ref="R27:R30"/>
    <mergeCell ref="N4:Q4"/>
    <mergeCell ref="R4:U4"/>
    <mergeCell ref="A39:B39"/>
    <mergeCell ref="A40:B40"/>
    <mergeCell ref="A1:U1"/>
    <mergeCell ref="A2:F2"/>
    <mergeCell ref="B3:E3"/>
    <mergeCell ref="F3:I3"/>
    <mergeCell ref="J3:M3"/>
    <mergeCell ref="N3:Q3"/>
    <mergeCell ref="R3:U3"/>
    <mergeCell ref="R6:R16"/>
    <mergeCell ref="A17:A26"/>
    <mergeCell ref="B17:B26"/>
    <mergeCell ref="F17:F26"/>
    <mergeCell ref="J17:J26"/>
    <mergeCell ref="N17:N26"/>
    <mergeCell ref="R17:R26"/>
    <mergeCell ref="B4:E4"/>
    <mergeCell ref="F4:I4"/>
    <mergeCell ref="J4:M4"/>
    <mergeCell ref="A6:A16"/>
    <mergeCell ref="B6:B16"/>
    <mergeCell ref="F6:F16"/>
  </mergeCells>
  <phoneticPr fontId="4" type="noConversion"/>
  <printOptions horizontalCentered="1"/>
  <pageMargins left="0" right="0" top="3.937007874015748E-2" bottom="0.19685039370078741" header="0.23622047244094491" footer="0.19685039370078741"/>
  <pageSetup paperSize="9" scale="74" orientation="landscape" copies="2" r:id="rId1"/>
  <headerFooter alignWithMargins="0"/>
  <rowBreaks count="1" manualBreakCount="1">
    <brk id="4" max="16383" man="1"/>
  </rowBreaks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zoomScale="71" zoomScaleNormal="71" zoomScaleSheetLayoutView="70" workbookViewId="0">
      <selection activeCell="X19" sqref="X19"/>
    </sheetView>
  </sheetViews>
  <sheetFormatPr defaultColWidth="9" defaultRowHeight="16.5"/>
  <cols>
    <col min="1" max="1" width="5.125" style="21" customWidth="1"/>
    <col min="2" max="2" width="5.625" style="22" customWidth="1"/>
    <col min="3" max="3" width="14.375" style="22" customWidth="1"/>
    <col min="4" max="4" width="6.5" style="22" customWidth="1"/>
    <col min="5" max="5" width="7.75" style="22" customWidth="1"/>
    <col min="6" max="6" width="5.625" style="22" customWidth="1"/>
    <col min="7" max="7" width="12.625" style="22" customWidth="1"/>
    <col min="8" max="8" width="6.5" style="22" customWidth="1"/>
    <col min="9" max="9" width="7.625" style="1" customWidth="1"/>
    <col min="10" max="10" width="5.625" style="1" customWidth="1"/>
    <col min="11" max="11" width="12.625" style="1" customWidth="1"/>
    <col min="12" max="12" width="6.75" style="1" customWidth="1"/>
    <col min="13" max="13" width="7.625" style="1" customWidth="1"/>
    <col min="14" max="14" width="5.625" style="1" customWidth="1"/>
    <col min="15" max="15" width="12.625" style="1" customWidth="1"/>
    <col min="16" max="16" width="6.5" style="1" customWidth="1"/>
    <col min="17" max="17" width="7.625" style="1" customWidth="1"/>
    <col min="18" max="18" width="5.625" style="1" customWidth="1"/>
    <col min="19" max="19" width="12.625" style="1" customWidth="1"/>
    <col min="20" max="20" width="5.875" style="1" customWidth="1"/>
    <col min="21" max="21" width="8.5" style="1" customWidth="1"/>
    <col min="22" max="16384" width="9" style="1"/>
  </cols>
  <sheetData>
    <row r="1" spans="1:21" ht="24.75" customHeight="1">
      <c r="A1" s="364" t="s">
        <v>434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</row>
    <row r="2" spans="1:21" ht="21.75" customHeight="1" thickBot="1">
      <c r="A2" s="365" t="s">
        <v>408</v>
      </c>
      <c r="B2" s="366"/>
      <c r="C2" s="366"/>
      <c r="D2" s="366"/>
      <c r="E2" s="366"/>
      <c r="F2" s="366"/>
      <c r="G2" s="232" t="s">
        <v>128</v>
      </c>
      <c r="H2" s="150"/>
      <c r="I2" s="150"/>
      <c r="J2" s="150"/>
      <c r="K2" s="150"/>
      <c r="M2" s="151"/>
      <c r="N2" s="380"/>
      <c r="O2" s="380"/>
      <c r="P2" s="380"/>
      <c r="Q2" s="380"/>
      <c r="R2" s="22"/>
      <c r="S2" s="152"/>
      <c r="T2" s="153"/>
      <c r="U2" s="151"/>
    </row>
    <row r="3" spans="1:21" ht="22.5" customHeight="1">
      <c r="A3" s="25" t="s">
        <v>82</v>
      </c>
      <c r="B3" s="529" t="s">
        <v>435</v>
      </c>
      <c r="C3" s="530"/>
      <c r="D3" s="531"/>
      <c r="E3" s="532"/>
      <c r="F3" s="529" t="s">
        <v>436</v>
      </c>
      <c r="G3" s="530"/>
      <c r="H3" s="531"/>
      <c r="I3" s="532"/>
      <c r="J3" s="533" t="s">
        <v>437</v>
      </c>
      <c r="K3" s="530"/>
      <c r="L3" s="531"/>
      <c r="M3" s="532"/>
      <c r="N3" s="533" t="s">
        <v>438</v>
      </c>
      <c r="O3" s="530"/>
      <c r="P3" s="531"/>
      <c r="Q3" s="534"/>
      <c r="R3" s="529" t="s">
        <v>439</v>
      </c>
      <c r="S3" s="530"/>
      <c r="T3" s="531"/>
      <c r="U3" s="532"/>
    </row>
    <row r="4" spans="1:21" ht="22.5" customHeight="1">
      <c r="A4" s="26" t="s">
        <v>83</v>
      </c>
      <c r="B4" s="538" t="s">
        <v>354</v>
      </c>
      <c r="C4" s="539"/>
      <c r="D4" s="539"/>
      <c r="E4" s="540"/>
      <c r="F4" s="541" t="s">
        <v>147</v>
      </c>
      <c r="G4" s="542"/>
      <c r="H4" s="542"/>
      <c r="I4" s="542"/>
      <c r="J4" s="538" t="s">
        <v>256</v>
      </c>
      <c r="K4" s="539"/>
      <c r="L4" s="539"/>
      <c r="M4" s="540"/>
      <c r="N4" s="538" t="s">
        <v>580</v>
      </c>
      <c r="O4" s="539"/>
      <c r="P4" s="539"/>
      <c r="Q4" s="539"/>
      <c r="R4" s="467" t="s">
        <v>238</v>
      </c>
      <c r="S4" s="468"/>
      <c r="T4" s="468"/>
      <c r="U4" s="469"/>
    </row>
    <row r="5" spans="1:21" ht="27.75" customHeight="1">
      <c r="A5" s="92" t="s">
        <v>84</v>
      </c>
      <c r="B5" s="136" t="s">
        <v>85</v>
      </c>
      <c r="C5" s="137" t="s">
        <v>86</v>
      </c>
      <c r="D5" s="138" t="s">
        <v>87</v>
      </c>
      <c r="E5" s="139" t="s">
        <v>88</v>
      </c>
      <c r="F5" s="138" t="s">
        <v>85</v>
      </c>
      <c r="G5" s="137" t="s">
        <v>86</v>
      </c>
      <c r="H5" s="140" t="s">
        <v>87</v>
      </c>
      <c r="I5" s="140" t="s">
        <v>88</v>
      </c>
      <c r="J5" s="136" t="s">
        <v>85</v>
      </c>
      <c r="K5" s="137" t="s">
        <v>86</v>
      </c>
      <c r="L5" s="138" t="s">
        <v>87</v>
      </c>
      <c r="M5" s="139" t="s">
        <v>88</v>
      </c>
      <c r="N5" s="136" t="s">
        <v>85</v>
      </c>
      <c r="O5" s="137" t="s">
        <v>86</v>
      </c>
      <c r="P5" s="138" t="s">
        <v>87</v>
      </c>
      <c r="Q5" s="148" t="s">
        <v>88</v>
      </c>
      <c r="R5" s="136" t="s">
        <v>85</v>
      </c>
      <c r="S5" s="137" t="s">
        <v>86</v>
      </c>
      <c r="T5" s="140" t="s">
        <v>87</v>
      </c>
      <c r="U5" s="141" t="s">
        <v>88</v>
      </c>
    </row>
    <row r="6" spans="1:21" s="8" customFormat="1" ht="20.100000000000001" customHeight="1">
      <c r="A6" s="470" t="s">
        <v>89</v>
      </c>
      <c r="B6" s="472" t="s">
        <v>360</v>
      </c>
      <c r="C6" s="50" t="s">
        <v>93</v>
      </c>
      <c r="D6" s="214">
        <f>E6/1190*1000</f>
        <v>85.714285714285708</v>
      </c>
      <c r="E6" s="286">
        <v>102</v>
      </c>
      <c r="F6" s="514" t="s">
        <v>262</v>
      </c>
      <c r="G6" s="50" t="s">
        <v>267</v>
      </c>
      <c r="H6" s="97">
        <v>60</v>
      </c>
      <c r="I6" s="42" t="s">
        <v>428</v>
      </c>
      <c r="J6" s="518" t="s">
        <v>255</v>
      </c>
      <c r="K6" s="4" t="s">
        <v>148</v>
      </c>
      <c r="L6" s="155">
        <f>M6/1190*1000</f>
        <v>29.411764705882351</v>
      </c>
      <c r="M6" s="3">
        <v>35</v>
      </c>
      <c r="N6" s="514" t="s">
        <v>265</v>
      </c>
      <c r="O6" s="4" t="s">
        <v>212</v>
      </c>
      <c r="P6" s="214">
        <f>Q6/1190*1000</f>
        <v>85.714285714285708</v>
      </c>
      <c r="Q6" s="265">
        <v>102</v>
      </c>
      <c r="R6" s="394" t="s">
        <v>463</v>
      </c>
      <c r="S6" s="10" t="s">
        <v>464</v>
      </c>
      <c r="T6" s="155">
        <f>U6/1190*1000</f>
        <v>73.109243697479002</v>
      </c>
      <c r="U6" s="52">
        <v>87</v>
      </c>
    </row>
    <row r="7" spans="1:21" s="8" customFormat="1" ht="20.100000000000001" customHeight="1">
      <c r="A7" s="471"/>
      <c r="B7" s="473"/>
      <c r="C7" s="158" t="s">
        <v>376</v>
      </c>
      <c r="D7" s="155">
        <f>E7/1190*1000</f>
        <v>4.2016806722689077</v>
      </c>
      <c r="E7" s="43">
        <v>5</v>
      </c>
      <c r="F7" s="515"/>
      <c r="G7" s="50" t="s">
        <v>269</v>
      </c>
      <c r="H7" s="97"/>
      <c r="I7" s="42">
        <v>1.5</v>
      </c>
      <c r="J7" s="519"/>
      <c r="K7" s="15" t="s">
        <v>141</v>
      </c>
      <c r="L7" s="155">
        <f>M7/1190*1000</f>
        <v>25.210084033613445</v>
      </c>
      <c r="M7" s="27">
        <v>30</v>
      </c>
      <c r="N7" s="515"/>
      <c r="O7" s="218" t="s">
        <v>149</v>
      </c>
      <c r="P7" s="155">
        <f>Q7/1190*1000</f>
        <v>21.008403361344538</v>
      </c>
      <c r="Q7" s="157">
        <v>25</v>
      </c>
      <c r="R7" s="395"/>
      <c r="S7" s="50" t="s">
        <v>465</v>
      </c>
      <c r="T7" s="155">
        <f>U7/1190*1000</f>
        <v>25.210084033613445</v>
      </c>
      <c r="U7" s="42">
        <v>30</v>
      </c>
    </row>
    <row r="8" spans="1:21" s="8" customFormat="1" ht="20.100000000000001" customHeight="1">
      <c r="A8" s="471"/>
      <c r="B8" s="473"/>
      <c r="C8" s="41" t="s">
        <v>443</v>
      </c>
      <c r="D8" s="155">
        <f>E8/1190*1000</f>
        <v>20.168067226890759</v>
      </c>
      <c r="E8" s="43">
        <v>24</v>
      </c>
      <c r="F8" s="515"/>
      <c r="G8" s="50" t="s">
        <v>264</v>
      </c>
      <c r="H8" s="23"/>
      <c r="I8" s="42">
        <v>0.8</v>
      </c>
      <c r="J8" s="519"/>
      <c r="K8" s="6" t="s">
        <v>29</v>
      </c>
      <c r="L8" s="155">
        <f t="shared" ref="L8:L11" si="0">M8/1190*1000</f>
        <v>5.0420168067226898</v>
      </c>
      <c r="M8" s="7">
        <v>6</v>
      </c>
      <c r="N8" s="515"/>
      <c r="O8" s="158" t="s">
        <v>135</v>
      </c>
      <c r="P8" s="155">
        <f>Q8/1190*1000</f>
        <v>5.0420168067226898</v>
      </c>
      <c r="Q8" s="27">
        <v>6</v>
      </c>
      <c r="R8" s="395"/>
      <c r="S8" s="10" t="s">
        <v>90</v>
      </c>
      <c r="T8" s="23"/>
      <c r="U8" s="100">
        <v>1.5</v>
      </c>
    </row>
    <row r="9" spans="1:21" s="8" customFormat="1" ht="20.100000000000001" customHeight="1">
      <c r="A9" s="471"/>
      <c r="B9" s="473"/>
      <c r="C9" s="41" t="s">
        <v>90</v>
      </c>
      <c r="D9" s="97"/>
      <c r="E9" s="43">
        <v>2</v>
      </c>
      <c r="F9" s="515"/>
      <c r="G9" s="50"/>
      <c r="H9" s="23"/>
      <c r="I9" s="42"/>
      <c r="J9" s="519"/>
      <c r="K9" s="15" t="s">
        <v>376</v>
      </c>
      <c r="L9" s="155">
        <f t="shared" si="0"/>
        <v>4.2016806722689077</v>
      </c>
      <c r="M9" s="27">
        <v>5</v>
      </c>
      <c r="N9" s="515"/>
      <c r="O9" s="9" t="s">
        <v>213</v>
      </c>
      <c r="P9" s="97"/>
      <c r="Q9" s="3">
        <v>0.6</v>
      </c>
      <c r="R9" s="395"/>
      <c r="S9" s="10" t="s">
        <v>67</v>
      </c>
      <c r="T9" s="155"/>
      <c r="U9" s="100">
        <v>1</v>
      </c>
    </row>
    <row r="10" spans="1:21" s="8" customFormat="1" ht="20.100000000000001" customHeight="1">
      <c r="A10" s="471"/>
      <c r="B10" s="473"/>
      <c r="C10" s="49" t="s">
        <v>67</v>
      </c>
      <c r="D10" s="97"/>
      <c r="E10" s="43">
        <v>1</v>
      </c>
      <c r="F10" s="515"/>
      <c r="G10" s="49" t="s">
        <v>268</v>
      </c>
      <c r="H10" s="23"/>
      <c r="I10" s="46"/>
      <c r="J10" s="519"/>
      <c r="K10" s="67" t="s">
        <v>30</v>
      </c>
      <c r="L10" s="155">
        <f t="shared" si="0"/>
        <v>4.2016806722689077</v>
      </c>
      <c r="M10" s="3">
        <v>5</v>
      </c>
      <c r="N10" s="515"/>
      <c r="O10" s="4" t="s">
        <v>67</v>
      </c>
      <c r="P10" s="95"/>
      <c r="Q10" s="3">
        <v>1</v>
      </c>
      <c r="R10" s="395"/>
      <c r="S10" s="10"/>
      <c r="T10" s="155"/>
      <c r="U10" s="100"/>
    </row>
    <row r="11" spans="1:21" s="8" customFormat="1" ht="20.100000000000001" customHeight="1">
      <c r="A11" s="471"/>
      <c r="B11" s="473"/>
      <c r="C11" s="49"/>
      <c r="D11" s="97"/>
      <c r="E11" s="43"/>
      <c r="F11" s="516"/>
      <c r="G11" s="41" t="s">
        <v>301</v>
      </c>
      <c r="H11" s="12"/>
      <c r="I11" s="46"/>
      <c r="J11" s="519"/>
      <c r="K11" s="67" t="s">
        <v>254</v>
      </c>
      <c r="L11" s="155">
        <f t="shared" si="0"/>
        <v>3.0252100840336134</v>
      </c>
      <c r="M11" s="3">
        <v>3.6</v>
      </c>
      <c r="N11" s="515"/>
      <c r="O11" s="9" t="s">
        <v>90</v>
      </c>
      <c r="P11" s="95"/>
      <c r="Q11" s="3">
        <v>1</v>
      </c>
      <c r="R11" s="395"/>
      <c r="S11" s="10" t="s">
        <v>472</v>
      </c>
      <c r="T11" s="155"/>
      <c r="U11" s="100"/>
    </row>
    <row r="12" spans="1:21" s="8" customFormat="1" ht="20.100000000000001" customHeight="1" thickBot="1">
      <c r="A12" s="471"/>
      <c r="B12" s="473"/>
      <c r="C12" s="49"/>
      <c r="D12" s="97"/>
      <c r="E12" s="43"/>
      <c r="F12" s="516"/>
      <c r="G12" s="41"/>
      <c r="H12" s="12"/>
      <c r="I12" s="42"/>
      <c r="J12" s="519"/>
      <c r="K12" s="67" t="s">
        <v>48</v>
      </c>
      <c r="L12" s="23"/>
      <c r="M12" s="3">
        <v>0.5</v>
      </c>
      <c r="N12" s="515"/>
      <c r="O12" s="9" t="s">
        <v>7</v>
      </c>
      <c r="P12" s="95"/>
      <c r="Q12" s="7">
        <v>1</v>
      </c>
      <c r="R12" s="395"/>
      <c r="S12" s="10"/>
      <c r="T12" s="155"/>
      <c r="U12" s="100"/>
    </row>
    <row r="13" spans="1:21" s="8" customFormat="1" ht="20.100000000000001" customHeight="1" thickBot="1">
      <c r="A13" s="471"/>
      <c r="B13" s="473"/>
      <c r="C13" s="49"/>
      <c r="D13" s="97"/>
      <c r="E13" s="43"/>
      <c r="F13" s="516"/>
      <c r="G13" s="287" t="s">
        <v>207</v>
      </c>
      <c r="H13" s="94">
        <f>I13/1190*1000</f>
        <v>14.285714285714285</v>
      </c>
      <c r="I13" s="18">
        <v>17</v>
      </c>
      <c r="J13" s="519"/>
      <c r="K13" s="67" t="s">
        <v>157</v>
      </c>
      <c r="L13" s="23"/>
      <c r="M13" s="7" t="s">
        <v>158</v>
      </c>
      <c r="N13" s="516"/>
      <c r="O13" s="65"/>
      <c r="P13" s="23"/>
      <c r="Q13" s="47"/>
      <c r="R13" s="473"/>
      <c r="S13" s="10"/>
      <c r="T13" s="155"/>
      <c r="U13" s="100"/>
    </row>
    <row r="14" spans="1:21" s="8" customFormat="1" ht="20.100000000000001" customHeight="1">
      <c r="A14" s="471"/>
      <c r="B14" s="473"/>
      <c r="C14" s="49"/>
      <c r="D14" s="97"/>
      <c r="E14" s="43"/>
      <c r="F14" s="516"/>
      <c r="G14" s="237"/>
      <c r="H14" s="238"/>
      <c r="I14" s="239"/>
      <c r="J14" s="520"/>
      <c r="K14" s="67" t="s">
        <v>146</v>
      </c>
      <c r="L14" s="23"/>
      <c r="M14" s="7">
        <v>2</v>
      </c>
      <c r="N14" s="516"/>
      <c r="O14" s="65"/>
      <c r="P14" s="23"/>
      <c r="Q14" s="47"/>
      <c r="R14" s="473"/>
      <c r="S14" s="10"/>
      <c r="T14" s="155"/>
      <c r="U14" s="100"/>
    </row>
    <row r="15" spans="1:21" s="8" customFormat="1" ht="20.100000000000001" customHeight="1">
      <c r="A15" s="471"/>
      <c r="B15" s="473"/>
      <c r="C15" s="49"/>
      <c r="D15" s="97"/>
      <c r="E15" s="43"/>
      <c r="F15" s="517"/>
      <c r="G15" s="50"/>
      <c r="H15" s="97"/>
      <c r="I15" s="42"/>
      <c r="J15" s="520"/>
      <c r="K15" s="4" t="s">
        <v>32</v>
      </c>
      <c r="L15" s="23"/>
      <c r="M15" s="3">
        <v>1.5</v>
      </c>
      <c r="N15" s="516"/>
      <c r="O15" s="65"/>
      <c r="P15" s="23"/>
      <c r="Q15" s="47"/>
      <c r="R15" s="473"/>
      <c r="S15" s="10"/>
      <c r="T15" s="155"/>
      <c r="U15" s="100"/>
    </row>
    <row r="16" spans="1:21" s="16" customFormat="1" ht="20.100000000000001" customHeight="1">
      <c r="A16" s="535" t="s">
        <v>68</v>
      </c>
      <c r="B16" s="537" t="s">
        <v>266</v>
      </c>
      <c r="C16" s="9" t="s">
        <v>125</v>
      </c>
      <c r="D16" s="95">
        <v>68</v>
      </c>
      <c r="E16" s="3" t="s">
        <v>444</v>
      </c>
      <c r="F16" s="515" t="s">
        <v>175</v>
      </c>
      <c r="G16" s="51" t="s">
        <v>159</v>
      </c>
      <c r="H16" s="155">
        <f>I16/1190*1000</f>
        <v>75.630252100840337</v>
      </c>
      <c r="I16" s="13">
        <v>90</v>
      </c>
      <c r="J16" s="514" t="s">
        <v>151</v>
      </c>
      <c r="K16" s="10" t="s">
        <v>457</v>
      </c>
      <c r="L16" s="12">
        <v>55</v>
      </c>
      <c r="M16" s="43" t="s">
        <v>428</v>
      </c>
      <c r="N16" s="514" t="s">
        <v>459</v>
      </c>
      <c r="O16" s="9" t="s">
        <v>73</v>
      </c>
      <c r="P16" s="155">
        <f t="shared" ref="P16:P18" si="1">Q16/1190*1000</f>
        <v>71.428571428571431</v>
      </c>
      <c r="Q16" s="3">
        <v>85</v>
      </c>
      <c r="R16" s="394" t="s">
        <v>470</v>
      </c>
      <c r="S16" s="50" t="s">
        <v>150</v>
      </c>
      <c r="T16" s="155">
        <f t="shared" ref="T16:T18" si="2">U16/1190*1000</f>
        <v>75.630252100840337</v>
      </c>
      <c r="U16" s="42">
        <v>90</v>
      </c>
    </row>
    <row r="17" spans="1:21" s="16" customFormat="1" ht="20.100000000000001" customHeight="1">
      <c r="A17" s="535"/>
      <c r="B17" s="515"/>
      <c r="C17" s="158" t="s">
        <v>134</v>
      </c>
      <c r="D17" s="155">
        <f>E17/1190*1000</f>
        <v>2.5210084033613449</v>
      </c>
      <c r="E17" s="3">
        <v>3</v>
      </c>
      <c r="F17" s="515"/>
      <c r="G17" s="49" t="s">
        <v>29</v>
      </c>
      <c r="H17" s="155">
        <f t="shared" ref="H17:H19" si="3">I17/1190*1000</f>
        <v>5.0420168067226898</v>
      </c>
      <c r="I17" s="122">
        <v>6</v>
      </c>
      <c r="J17" s="515"/>
      <c r="K17" s="10" t="s">
        <v>56</v>
      </c>
      <c r="L17" s="155">
        <f t="shared" ref="L17:L18" si="4">M17/1190*1000</f>
        <v>12.605042016806722</v>
      </c>
      <c r="M17" s="14">
        <v>15</v>
      </c>
      <c r="N17" s="515"/>
      <c r="O17" s="158" t="s">
        <v>460</v>
      </c>
      <c r="P17" s="155">
        <f t="shared" si="1"/>
        <v>5.0420168067226898</v>
      </c>
      <c r="Q17" s="3">
        <v>6</v>
      </c>
      <c r="R17" s="395"/>
      <c r="S17" s="50" t="s">
        <v>173</v>
      </c>
      <c r="T17" s="155">
        <f t="shared" si="2"/>
        <v>2.5210084033613449</v>
      </c>
      <c r="U17" s="42">
        <v>3</v>
      </c>
    </row>
    <row r="18" spans="1:21" s="16" customFormat="1" ht="20.100000000000001" customHeight="1">
      <c r="A18" s="535"/>
      <c r="B18" s="515"/>
      <c r="C18" s="164" t="s">
        <v>52</v>
      </c>
      <c r="D18" s="155">
        <f t="shared" ref="D18:D19" si="5">E18/1190*1000</f>
        <v>0.84033613445378152</v>
      </c>
      <c r="E18" s="7">
        <v>1</v>
      </c>
      <c r="F18" s="515"/>
      <c r="G18" s="49" t="s">
        <v>145</v>
      </c>
      <c r="H18" s="155">
        <f t="shared" si="3"/>
        <v>4.2016806722689077</v>
      </c>
      <c r="I18" s="122">
        <v>5</v>
      </c>
      <c r="J18" s="515"/>
      <c r="K18" s="10" t="s">
        <v>260</v>
      </c>
      <c r="L18" s="214">
        <f t="shared" si="4"/>
        <v>25.210084033613445</v>
      </c>
      <c r="M18" s="265">
        <v>30</v>
      </c>
      <c r="N18" s="515"/>
      <c r="O18" s="164" t="s">
        <v>461</v>
      </c>
      <c r="P18" s="155">
        <f t="shared" si="1"/>
        <v>1.680672268907563</v>
      </c>
      <c r="Q18" s="7">
        <v>2</v>
      </c>
      <c r="R18" s="395"/>
      <c r="S18" s="50" t="s">
        <v>471</v>
      </c>
      <c r="T18" s="155">
        <f t="shared" si="2"/>
        <v>16.806722689075631</v>
      </c>
      <c r="U18" s="42">
        <v>20</v>
      </c>
    </row>
    <row r="19" spans="1:21" s="16" customFormat="1" ht="20.100000000000001" customHeight="1">
      <c r="A19" s="535"/>
      <c r="B19" s="515"/>
      <c r="C19" s="2" t="s">
        <v>7</v>
      </c>
      <c r="D19" s="155">
        <f t="shared" si="5"/>
        <v>0.84033613445378152</v>
      </c>
      <c r="E19" s="28">
        <v>1</v>
      </c>
      <c r="F19" s="515"/>
      <c r="G19" s="9" t="s">
        <v>30</v>
      </c>
      <c r="H19" s="155">
        <f t="shared" si="3"/>
        <v>4.2016806722689077</v>
      </c>
      <c r="I19" s="122">
        <v>5</v>
      </c>
      <c r="J19" s="515"/>
      <c r="K19" s="10" t="s">
        <v>153</v>
      </c>
      <c r="L19" s="95"/>
      <c r="M19" s="100" t="s">
        <v>390</v>
      </c>
      <c r="N19" s="515"/>
      <c r="O19" s="2" t="s">
        <v>52</v>
      </c>
      <c r="P19" s="97"/>
      <c r="Q19" s="28">
        <v>1</v>
      </c>
      <c r="R19" s="395"/>
      <c r="S19" s="50" t="s">
        <v>174</v>
      </c>
      <c r="T19" s="12"/>
      <c r="U19" s="42">
        <v>0.6</v>
      </c>
    </row>
    <row r="20" spans="1:21" s="16" customFormat="1" ht="20.100000000000001" customHeight="1" thickBot="1">
      <c r="A20" s="536"/>
      <c r="B20" s="515"/>
      <c r="C20" s="6" t="s">
        <v>136</v>
      </c>
      <c r="D20" s="104"/>
      <c r="E20" s="7" t="s">
        <v>230</v>
      </c>
      <c r="F20" s="515"/>
      <c r="G20" s="49" t="s">
        <v>453</v>
      </c>
      <c r="H20" s="97">
        <v>3</v>
      </c>
      <c r="I20" s="122" t="s">
        <v>176</v>
      </c>
      <c r="J20" s="515"/>
      <c r="K20" s="9"/>
      <c r="L20" s="95"/>
      <c r="M20" s="7"/>
      <c r="N20" s="515"/>
      <c r="O20" s="6"/>
      <c r="P20" s="210"/>
      <c r="Q20" s="7"/>
      <c r="R20" s="395"/>
      <c r="S20" s="50" t="s">
        <v>18</v>
      </c>
      <c r="T20" s="12"/>
      <c r="U20" s="42">
        <v>1</v>
      </c>
    </row>
    <row r="21" spans="1:21" s="16" customFormat="1" ht="20.100000000000001" customHeight="1" thickBot="1">
      <c r="A21" s="536"/>
      <c r="B21" s="515"/>
      <c r="C21" s="10"/>
      <c r="D21" s="155"/>
      <c r="E21" s="14"/>
      <c r="F21" s="516"/>
      <c r="G21" s="49" t="s">
        <v>174</v>
      </c>
      <c r="H21" s="208"/>
      <c r="I21" s="68">
        <v>0.5</v>
      </c>
      <c r="J21" s="516"/>
      <c r="K21" s="9"/>
      <c r="L21" s="95"/>
      <c r="M21" s="7"/>
      <c r="N21" s="516"/>
      <c r="O21" s="292" t="s">
        <v>382</v>
      </c>
      <c r="P21" s="293">
        <f>Q21/1190*1000</f>
        <v>5.0420168067226898</v>
      </c>
      <c r="Q21" s="294">
        <v>6</v>
      </c>
      <c r="R21" s="395"/>
      <c r="S21" s="10"/>
      <c r="T21" s="23"/>
      <c r="U21" s="3"/>
    </row>
    <row r="22" spans="1:21" s="16" customFormat="1" ht="20.100000000000001" customHeight="1" thickBot="1">
      <c r="A22" s="536"/>
      <c r="B22" s="515"/>
      <c r="C22" s="17" t="s">
        <v>295</v>
      </c>
      <c r="D22" s="103">
        <f>E22/1190*1000</f>
        <v>15.126050420168067</v>
      </c>
      <c r="E22" s="284">
        <v>18</v>
      </c>
      <c r="F22" s="516"/>
      <c r="G22" s="49" t="s">
        <v>7</v>
      </c>
      <c r="H22" s="208"/>
      <c r="I22" s="68">
        <v>0.6</v>
      </c>
      <c r="J22" s="516"/>
      <c r="K22" s="9"/>
      <c r="L22" s="95"/>
      <c r="M22" s="7"/>
      <c r="N22" s="516"/>
      <c r="O22" s="17" t="s">
        <v>462</v>
      </c>
      <c r="P22" s="103">
        <f>Q22/1190*1000</f>
        <v>2.5210084033613449</v>
      </c>
      <c r="Q22" s="18">
        <v>3</v>
      </c>
      <c r="R22" s="395"/>
      <c r="S22" s="69" t="s">
        <v>239</v>
      </c>
      <c r="T22" s="103">
        <f>U22/1190*1000</f>
        <v>15.126050420168067</v>
      </c>
      <c r="U22" s="284">
        <v>18</v>
      </c>
    </row>
    <row r="23" spans="1:21" s="16" customFormat="1" ht="20.100000000000001" customHeight="1">
      <c r="A23" s="536"/>
      <c r="B23" s="516"/>
      <c r="C23" s="10"/>
      <c r="D23" s="23"/>
      <c r="E23" s="30"/>
      <c r="F23" s="517"/>
      <c r="G23" s="50"/>
      <c r="H23" s="144"/>
      <c r="I23" s="68"/>
      <c r="J23" s="522"/>
      <c r="K23" s="10"/>
      <c r="L23" s="95"/>
      <c r="M23" s="3"/>
      <c r="N23" s="517"/>
      <c r="O23" s="50"/>
      <c r="P23" s="144"/>
      <c r="Q23" s="68"/>
      <c r="R23" s="450"/>
      <c r="S23" s="10"/>
      <c r="T23" s="23"/>
      <c r="U23" s="3"/>
    </row>
    <row r="24" spans="1:21" s="16" customFormat="1" ht="20.100000000000001" customHeight="1">
      <c r="A24" s="470" t="s">
        <v>91</v>
      </c>
      <c r="B24" s="394" t="s">
        <v>110</v>
      </c>
      <c r="C24" s="19" t="s">
        <v>243</v>
      </c>
      <c r="D24" s="155">
        <f t="shared" ref="D24:D25" si="6">E24/1190*1000</f>
        <v>70.588235294117652</v>
      </c>
      <c r="E24" s="29">
        <v>84</v>
      </c>
      <c r="F24" s="395" t="s">
        <v>452</v>
      </c>
      <c r="G24" s="19" t="s">
        <v>122</v>
      </c>
      <c r="H24" s="155">
        <f t="shared" ref="H24:H30" si="7">I24/1190*1000</f>
        <v>70.588235294117652</v>
      </c>
      <c r="I24" s="29">
        <v>84</v>
      </c>
      <c r="J24" s="395" t="s">
        <v>72</v>
      </c>
      <c r="K24" s="19" t="s">
        <v>73</v>
      </c>
      <c r="L24" s="155">
        <f t="shared" ref="L24:L27" si="8">M24/1190*1000</f>
        <v>68.907563025210095</v>
      </c>
      <c r="M24" s="13">
        <v>82</v>
      </c>
      <c r="N24" s="395" t="s">
        <v>336</v>
      </c>
      <c r="O24" s="19" t="s">
        <v>336</v>
      </c>
      <c r="P24" s="155">
        <f t="shared" ref="P24" si="9">Q24/1190*1000</f>
        <v>70.588235294117652</v>
      </c>
      <c r="Q24" s="29">
        <v>84</v>
      </c>
      <c r="R24" s="395" t="s">
        <v>494</v>
      </c>
      <c r="S24" s="9" t="s">
        <v>177</v>
      </c>
      <c r="T24" s="155">
        <f t="shared" ref="T24" si="10">U24/1190*1000</f>
        <v>70.588235294117652</v>
      </c>
      <c r="U24" s="3">
        <v>84</v>
      </c>
    </row>
    <row r="25" spans="1:21" s="16" customFormat="1" ht="20.100000000000001" customHeight="1">
      <c r="A25" s="471"/>
      <c r="B25" s="395"/>
      <c r="C25" s="6" t="s">
        <v>52</v>
      </c>
      <c r="D25" s="155">
        <f t="shared" si="6"/>
        <v>0.84033613445378152</v>
      </c>
      <c r="E25" s="30">
        <v>1</v>
      </c>
      <c r="F25" s="395"/>
      <c r="G25" s="10" t="s">
        <v>236</v>
      </c>
      <c r="H25" s="155">
        <f t="shared" si="7"/>
        <v>0.84033613445378152</v>
      </c>
      <c r="I25" s="3">
        <v>1</v>
      </c>
      <c r="J25" s="395"/>
      <c r="K25" s="9" t="s">
        <v>52</v>
      </c>
      <c r="L25" s="97">
        <f t="shared" ref="L25" si="11">M25/1034*1000</f>
        <v>0.96711798839458418</v>
      </c>
      <c r="M25" s="30">
        <v>1</v>
      </c>
      <c r="N25" s="395"/>
      <c r="O25" s="10" t="s">
        <v>34</v>
      </c>
      <c r="P25" s="97"/>
      <c r="Q25" s="3"/>
      <c r="R25" s="395"/>
      <c r="S25" s="45" t="s">
        <v>52</v>
      </c>
      <c r="T25" s="97">
        <f t="shared" ref="T25" si="12">U25/1034*1000</f>
        <v>0.96711798839458418</v>
      </c>
      <c r="U25" s="3">
        <v>1</v>
      </c>
    </row>
    <row r="26" spans="1:21" s="16" customFormat="1" ht="20.100000000000001" customHeight="1">
      <c r="A26" s="471"/>
      <c r="B26" s="395"/>
      <c r="C26" s="10"/>
      <c r="D26" s="97"/>
      <c r="E26" s="30"/>
      <c r="F26" s="395"/>
      <c r="G26" s="58" t="s">
        <v>294</v>
      </c>
      <c r="H26" s="23">
        <f t="shared" ref="H26" si="13">I26/1106*1000</f>
        <v>0.90415913200723319</v>
      </c>
      <c r="I26" s="105">
        <v>1</v>
      </c>
      <c r="J26" s="395"/>
      <c r="K26" s="9" t="s">
        <v>376</v>
      </c>
      <c r="L26" s="155">
        <f t="shared" si="8"/>
        <v>1.680672268907563</v>
      </c>
      <c r="M26" s="7">
        <v>2</v>
      </c>
      <c r="N26" s="395"/>
      <c r="O26" s="263" t="s">
        <v>531</v>
      </c>
      <c r="P26" s="214">
        <f t="shared" ref="P26:P29" si="14">Q26/1190*1000</f>
        <v>11.76470588235294</v>
      </c>
      <c r="Q26" s="215">
        <v>14</v>
      </c>
      <c r="R26" s="395"/>
      <c r="S26" s="58" t="s">
        <v>493</v>
      </c>
      <c r="T26" s="23"/>
      <c r="U26" s="7" t="s">
        <v>414</v>
      </c>
    </row>
    <row r="27" spans="1:21" s="16" customFormat="1" ht="20.100000000000001" customHeight="1">
      <c r="A27" s="471"/>
      <c r="B27" s="395"/>
      <c r="C27" s="10"/>
      <c r="D27" s="12"/>
      <c r="E27" s="30"/>
      <c r="F27" s="450"/>
      <c r="G27" s="10"/>
      <c r="H27" s="95"/>
      <c r="I27" s="3"/>
      <c r="J27" s="450"/>
      <c r="K27" s="9" t="s">
        <v>234</v>
      </c>
      <c r="L27" s="155">
        <f t="shared" si="8"/>
        <v>1.680672268907563</v>
      </c>
      <c r="M27" s="7">
        <v>2</v>
      </c>
      <c r="N27" s="450"/>
      <c r="O27" s="10"/>
      <c r="P27" s="97"/>
      <c r="Q27" s="3"/>
      <c r="R27" s="450"/>
      <c r="S27" s="10"/>
      <c r="T27" s="12"/>
      <c r="U27" s="3"/>
    </row>
    <row r="28" spans="1:21" s="16" customFormat="1" ht="20.100000000000001" customHeight="1">
      <c r="A28" s="381" t="s">
        <v>92</v>
      </c>
      <c r="B28" s="474" t="s">
        <v>263</v>
      </c>
      <c r="C28" s="53" t="s">
        <v>160</v>
      </c>
      <c r="D28" s="155">
        <f t="shared" ref="D28:D31" si="15">E28/1190*1000</f>
        <v>39.495798319327733</v>
      </c>
      <c r="E28" s="42">
        <v>47</v>
      </c>
      <c r="F28" s="474" t="s">
        <v>304</v>
      </c>
      <c r="G28" s="4" t="s">
        <v>306</v>
      </c>
      <c r="H28" s="155">
        <f t="shared" si="7"/>
        <v>25.210084033613445</v>
      </c>
      <c r="I28" s="161">
        <v>30</v>
      </c>
      <c r="J28" s="474" t="s">
        <v>455</v>
      </c>
      <c r="K28" s="119" t="s">
        <v>454</v>
      </c>
      <c r="L28" s="97">
        <v>60</v>
      </c>
      <c r="M28" s="120" t="s">
        <v>428</v>
      </c>
      <c r="N28" s="474" t="s">
        <v>228</v>
      </c>
      <c r="O28" s="2" t="s">
        <v>142</v>
      </c>
      <c r="P28" s="23">
        <f t="shared" si="14"/>
        <v>42.016806722689076</v>
      </c>
      <c r="Q28" s="30">
        <v>50</v>
      </c>
      <c r="R28" s="474" t="s">
        <v>571</v>
      </c>
      <c r="S28" s="2" t="s">
        <v>274</v>
      </c>
      <c r="T28" s="97">
        <f t="shared" ref="T28:T30" si="16">U28/1190*1000</f>
        <v>10.08403361344538</v>
      </c>
      <c r="U28" s="3">
        <v>12</v>
      </c>
    </row>
    <row r="29" spans="1:21" s="16" customFormat="1" ht="20.100000000000001" customHeight="1">
      <c r="A29" s="381"/>
      <c r="B29" s="474"/>
      <c r="C29" s="50" t="s">
        <v>55</v>
      </c>
      <c r="D29" s="155">
        <f t="shared" si="15"/>
        <v>2.5210084033613449</v>
      </c>
      <c r="E29" s="42">
        <v>3</v>
      </c>
      <c r="F29" s="474"/>
      <c r="G29" s="4" t="s">
        <v>302</v>
      </c>
      <c r="H29" s="155">
        <f t="shared" si="7"/>
        <v>12.605042016806722</v>
      </c>
      <c r="I29" s="161">
        <v>15</v>
      </c>
      <c r="J29" s="474"/>
      <c r="K29" s="119" t="s">
        <v>252</v>
      </c>
      <c r="L29" s="97"/>
      <c r="M29" s="120"/>
      <c r="N29" s="474"/>
      <c r="O29" s="50" t="s">
        <v>139</v>
      </c>
      <c r="P29" s="23">
        <f t="shared" si="14"/>
        <v>10.08403361344538</v>
      </c>
      <c r="Q29" s="42">
        <v>12</v>
      </c>
      <c r="R29" s="474"/>
      <c r="S29" s="4" t="s">
        <v>553</v>
      </c>
      <c r="T29" s="97">
        <f t="shared" si="16"/>
        <v>10.08403361344538</v>
      </c>
      <c r="U29" s="288">
        <v>12</v>
      </c>
    </row>
    <row r="30" spans="1:21" s="16" customFormat="1" ht="20.100000000000001" customHeight="1">
      <c r="A30" s="381"/>
      <c r="B30" s="474"/>
      <c r="C30" s="50" t="s">
        <v>76</v>
      </c>
      <c r="D30" s="155">
        <f t="shared" si="15"/>
        <v>7.5630252100840334</v>
      </c>
      <c r="E30" s="42">
        <v>9</v>
      </c>
      <c r="F30" s="474"/>
      <c r="G30" s="24" t="s">
        <v>305</v>
      </c>
      <c r="H30" s="155">
        <f t="shared" si="7"/>
        <v>12.605042016806722</v>
      </c>
      <c r="I30" s="7">
        <v>15</v>
      </c>
      <c r="J30" s="474"/>
      <c r="K30" s="165"/>
      <c r="L30" s="97"/>
      <c r="M30" s="121"/>
      <c r="N30" s="474"/>
      <c r="O30" s="6" t="s">
        <v>77</v>
      </c>
      <c r="P30" s="23"/>
      <c r="Q30" s="7">
        <v>0.5</v>
      </c>
      <c r="R30" s="474"/>
      <c r="S30" s="6" t="s">
        <v>275</v>
      </c>
      <c r="T30" s="97">
        <f t="shared" si="16"/>
        <v>7.5630252100840334</v>
      </c>
      <c r="U30" s="289">
        <v>9</v>
      </c>
    </row>
    <row r="31" spans="1:21" s="16" customFormat="1" ht="20.100000000000001" customHeight="1">
      <c r="A31" s="381"/>
      <c r="B31" s="474"/>
      <c r="C31" s="45" t="s">
        <v>241</v>
      </c>
      <c r="D31" s="155">
        <f t="shared" si="15"/>
        <v>0.84033613445378152</v>
      </c>
      <c r="E31" s="42">
        <v>1</v>
      </c>
      <c r="F31" s="474"/>
      <c r="G31" s="4" t="s">
        <v>67</v>
      </c>
      <c r="H31" s="208">
        <f t="shared" ref="H31:H32" si="17">I31/1034*1000</f>
        <v>0.96711798839458418</v>
      </c>
      <c r="I31" s="161">
        <v>1</v>
      </c>
      <c r="J31" s="474"/>
      <c r="K31" s="119"/>
      <c r="L31" s="97"/>
      <c r="M31" s="120"/>
      <c r="N31" s="474"/>
      <c r="O31" s="263"/>
      <c r="P31" s="214"/>
      <c r="Q31" s="215"/>
      <c r="R31" s="474"/>
      <c r="S31" s="10" t="s">
        <v>276</v>
      </c>
      <c r="T31" s="12"/>
      <c r="U31" s="3" t="s">
        <v>220</v>
      </c>
    </row>
    <row r="32" spans="1:21" s="16" customFormat="1" ht="20.100000000000001" customHeight="1">
      <c r="A32" s="381"/>
      <c r="B32" s="474"/>
      <c r="C32" s="9"/>
      <c r="D32" s="97"/>
      <c r="E32" s="166"/>
      <c r="F32" s="474"/>
      <c r="G32" s="24" t="s">
        <v>307</v>
      </c>
      <c r="H32" s="208">
        <f t="shared" si="17"/>
        <v>0.48355899419729209</v>
      </c>
      <c r="I32" s="7">
        <v>0.5</v>
      </c>
      <c r="J32" s="474"/>
      <c r="K32" s="119"/>
      <c r="L32" s="97"/>
      <c r="M32" s="120"/>
      <c r="N32" s="474"/>
      <c r="O32" s="2"/>
      <c r="P32" s="97"/>
      <c r="Q32" s="3"/>
      <c r="R32" s="474"/>
      <c r="S32" s="290" t="s">
        <v>554</v>
      </c>
      <c r="T32" s="97">
        <f t="shared" ref="T32" si="18">U32/1190*1000</f>
        <v>10.08403361344538</v>
      </c>
      <c r="U32" s="291">
        <v>12</v>
      </c>
    </row>
    <row r="33" spans="1:21" s="16" customFormat="1" ht="20.100000000000001" customHeight="1">
      <c r="A33" s="381"/>
      <c r="B33" s="474"/>
      <c r="C33" s="5"/>
      <c r="D33" s="97"/>
      <c r="E33" s="166"/>
      <c r="F33" s="521"/>
      <c r="G33" s="6"/>
      <c r="H33" s="23"/>
      <c r="I33" s="42"/>
      <c r="J33" s="474"/>
      <c r="K33" s="119"/>
      <c r="L33" s="97"/>
      <c r="M33" s="120"/>
      <c r="N33" s="474"/>
      <c r="O33" s="4"/>
      <c r="P33" s="97"/>
      <c r="Q33" s="3"/>
      <c r="R33" s="474"/>
      <c r="S33" s="2"/>
      <c r="T33" s="23"/>
      <c r="U33" s="3"/>
    </row>
    <row r="34" spans="1:21" s="16" customFormat="1" ht="20.100000000000001" customHeight="1">
      <c r="A34" s="381" t="s">
        <v>114</v>
      </c>
      <c r="B34" s="382"/>
      <c r="C34" s="9"/>
      <c r="D34" s="95"/>
      <c r="E34" s="7"/>
      <c r="F34" s="92" t="s">
        <v>115</v>
      </c>
      <c r="G34" s="10"/>
      <c r="H34" s="95"/>
      <c r="I34" s="3"/>
      <c r="J34" s="128"/>
      <c r="K34" s="10" t="s">
        <v>154</v>
      </c>
      <c r="L34" s="12">
        <v>200</v>
      </c>
      <c r="M34" s="3" t="s">
        <v>456</v>
      </c>
      <c r="N34" s="92" t="s">
        <v>115</v>
      </c>
      <c r="O34" s="10"/>
      <c r="P34" s="95"/>
      <c r="Q34" s="13" t="s">
        <v>516</v>
      </c>
      <c r="R34" s="146"/>
      <c r="S34" s="2"/>
      <c r="T34" s="95"/>
      <c r="U34" s="3"/>
    </row>
    <row r="35" spans="1:21" s="16" customFormat="1" ht="20.100000000000001" customHeight="1" thickBot="1">
      <c r="A35" s="383" t="s">
        <v>116</v>
      </c>
      <c r="B35" s="384"/>
      <c r="C35" s="66"/>
      <c r="D35" s="96"/>
      <c r="E35" s="64"/>
      <c r="F35" s="129"/>
      <c r="G35" s="130"/>
      <c r="H35" s="96"/>
      <c r="I35" s="64"/>
      <c r="J35" s="131"/>
      <c r="K35" s="66" t="s">
        <v>117</v>
      </c>
      <c r="L35" s="123"/>
      <c r="M35" s="107" t="s">
        <v>251</v>
      </c>
      <c r="N35" s="131"/>
      <c r="O35" s="130" t="s">
        <v>117</v>
      </c>
      <c r="P35" s="123"/>
      <c r="Q35" s="64" t="s">
        <v>143</v>
      </c>
      <c r="R35" s="108"/>
      <c r="S35" s="66"/>
      <c r="T35" s="96"/>
      <c r="U35" s="64"/>
    </row>
    <row r="36" spans="1:21" s="21" customFormat="1" ht="18.95" customHeight="1" thickBot="1">
      <c r="A36" s="494" t="s">
        <v>94</v>
      </c>
      <c r="B36" s="505" t="s">
        <v>95</v>
      </c>
      <c r="C36" s="505"/>
      <c r="D36" s="506">
        <f>D37*70+D38*75+D39*25+D40*45+D41*60+D42*150</f>
        <v>681.82022809123646</v>
      </c>
      <c r="E36" s="507"/>
      <c r="F36" s="525" t="s">
        <v>95</v>
      </c>
      <c r="G36" s="505"/>
      <c r="H36" s="526">
        <f>H37*70+H38*75+H39*25+H40*45+H41*60+H42*150</f>
        <v>673.16269545793</v>
      </c>
      <c r="I36" s="527"/>
      <c r="J36" s="508" t="s">
        <v>95</v>
      </c>
      <c r="K36" s="505"/>
      <c r="L36" s="526">
        <f>L37*70+L38*75+L39*25+L40*45+L41*60+L42*150</f>
        <v>715.30451127819549</v>
      </c>
      <c r="M36" s="528"/>
      <c r="N36" s="525" t="s">
        <v>95</v>
      </c>
      <c r="O36" s="505"/>
      <c r="P36" s="526">
        <f>P37*70+P38*75+P39*25+P40*45+P41*60+P42*150</f>
        <v>737.5840336134454</v>
      </c>
      <c r="Q36" s="528"/>
      <c r="R36" s="525" t="s">
        <v>95</v>
      </c>
      <c r="S36" s="505"/>
      <c r="T36" s="506">
        <f>T37*70+T38*75+T39*25+T40*45+T41*60+T42*150</f>
        <v>702.82576667030457</v>
      </c>
      <c r="U36" s="507"/>
    </row>
    <row r="37" spans="1:21" s="21" customFormat="1" ht="18.95" customHeight="1">
      <c r="A37" s="495"/>
      <c r="B37" s="501" t="s">
        <v>96</v>
      </c>
      <c r="C37" s="502"/>
      <c r="D37" s="503">
        <f>5</f>
        <v>5</v>
      </c>
      <c r="E37" s="504"/>
      <c r="F37" s="513" t="s">
        <v>96</v>
      </c>
      <c r="G37" s="513"/>
      <c r="H37" s="511">
        <f>5</f>
        <v>5</v>
      </c>
      <c r="I37" s="523"/>
      <c r="J37" s="524" t="s">
        <v>96</v>
      </c>
      <c r="K37" s="513"/>
      <c r="L37" s="511">
        <f>5</f>
        <v>5</v>
      </c>
      <c r="M37" s="512"/>
      <c r="N37" s="513" t="s">
        <v>96</v>
      </c>
      <c r="O37" s="513"/>
      <c r="P37" s="511">
        <f>5</f>
        <v>5</v>
      </c>
      <c r="Q37" s="512"/>
      <c r="R37" s="513" t="s">
        <v>96</v>
      </c>
      <c r="S37" s="513"/>
      <c r="T37" s="503">
        <f>5</f>
        <v>5</v>
      </c>
      <c r="U37" s="504"/>
    </row>
    <row r="38" spans="1:21" s="21" customFormat="1" ht="18.95" customHeight="1">
      <c r="A38" s="495"/>
      <c r="B38" s="477" t="s">
        <v>97</v>
      </c>
      <c r="C38" s="477"/>
      <c r="D38" s="478">
        <f>(D6*0.72/40)+(D16/80)+(D17/35)</f>
        <v>2.4648859543817525</v>
      </c>
      <c r="E38" s="479"/>
      <c r="F38" s="477" t="s">
        <v>97</v>
      </c>
      <c r="G38" s="477"/>
      <c r="H38" s="475">
        <f>(H6/35)+(H20/15)+(H26/10)+(H29*0.72/40)</f>
        <v>2.2315923837889584</v>
      </c>
      <c r="I38" s="499"/>
      <c r="J38" s="500" t="s">
        <v>97</v>
      </c>
      <c r="K38" s="477"/>
      <c r="L38" s="475">
        <f>(L11/15)+(L16/55)+(L18/40)+(L34/190)</f>
        <v>2.884564352056612</v>
      </c>
      <c r="M38" s="476"/>
      <c r="N38" s="477" t="s">
        <v>97</v>
      </c>
      <c r="O38" s="477"/>
      <c r="P38" s="475">
        <f>(P21/50)+(P6*0.72/40)+(P17/40)+(P26/30)</f>
        <v>2.1619047619047618</v>
      </c>
      <c r="Q38" s="476"/>
      <c r="R38" s="477" t="s">
        <v>97</v>
      </c>
      <c r="S38" s="477"/>
      <c r="T38" s="478">
        <f>(T6/35)+(T17*0.87/55)</f>
        <v>2.1287133035032197</v>
      </c>
      <c r="U38" s="479"/>
    </row>
    <row r="39" spans="1:21" s="21" customFormat="1" ht="18.95" customHeight="1">
      <c r="A39" s="495"/>
      <c r="B39" s="477" t="s">
        <v>98</v>
      </c>
      <c r="C39" s="477"/>
      <c r="D39" s="478">
        <f>(D7+D8+D24+D28+D29+D31)/100</f>
        <v>1.3781512605042019</v>
      </c>
      <c r="E39" s="479"/>
      <c r="F39" s="498" t="s">
        <v>98</v>
      </c>
      <c r="G39" s="477"/>
      <c r="H39" s="475">
        <f>(H16+H17+H18+H19+H24+H26+H30)/100</f>
        <v>1.7317306669503245</v>
      </c>
      <c r="I39" s="499"/>
      <c r="J39" s="500" t="s">
        <v>98</v>
      </c>
      <c r="K39" s="477"/>
      <c r="L39" s="475">
        <f>(L7+L8+L9+L10+L17+L24+L26+L28)/100</f>
        <v>1.8184873949579832</v>
      </c>
      <c r="M39" s="476"/>
      <c r="N39" s="498" t="s">
        <v>98</v>
      </c>
      <c r="O39" s="477"/>
      <c r="P39" s="475">
        <f>(P7+P8+P16+P18+P24+P28)/100</f>
        <v>2.1176470588235294</v>
      </c>
      <c r="Q39" s="476"/>
      <c r="R39" s="498" t="s">
        <v>98</v>
      </c>
      <c r="S39" s="477"/>
      <c r="T39" s="478">
        <f>(T7+T16+T24)/100</f>
        <v>1.7142857142857144</v>
      </c>
      <c r="U39" s="479"/>
    </row>
    <row r="40" spans="1:21" s="21" customFormat="1" ht="18" customHeight="1">
      <c r="A40" s="496"/>
      <c r="B40" s="477" t="s">
        <v>99</v>
      </c>
      <c r="C40" s="477"/>
      <c r="D40" s="478">
        <v>2.5</v>
      </c>
      <c r="E40" s="479"/>
      <c r="F40" s="477" t="s">
        <v>99</v>
      </c>
      <c r="G40" s="477"/>
      <c r="H40" s="475">
        <v>2.5</v>
      </c>
      <c r="I40" s="499"/>
      <c r="J40" s="500" t="s">
        <v>99</v>
      </c>
      <c r="K40" s="477"/>
      <c r="L40" s="475">
        <v>2.2999999999999998</v>
      </c>
      <c r="M40" s="476"/>
      <c r="N40" s="477" t="s">
        <v>99</v>
      </c>
      <c r="O40" s="477"/>
      <c r="P40" s="475">
        <v>2.5</v>
      </c>
      <c r="Q40" s="476"/>
      <c r="R40" s="477" t="s">
        <v>99</v>
      </c>
      <c r="S40" s="477"/>
      <c r="T40" s="478">
        <v>2.5</v>
      </c>
      <c r="U40" s="479"/>
    </row>
    <row r="41" spans="1:21" s="21" customFormat="1" ht="18.95" customHeight="1">
      <c r="A41" s="496"/>
      <c r="B41" s="487" t="s">
        <v>100</v>
      </c>
      <c r="C41" s="487"/>
      <c r="D41" s="488"/>
      <c r="E41" s="489"/>
      <c r="F41" s="487" t="s">
        <v>100</v>
      </c>
      <c r="G41" s="487"/>
      <c r="H41" s="485"/>
      <c r="I41" s="509"/>
      <c r="J41" s="510" t="s">
        <v>100</v>
      </c>
      <c r="K41" s="487"/>
      <c r="L41" s="485"/>
      <c r="M41" s="486"/>
      <c r="N41" s="487" t="s">
        <v>100</v>
      </c>
      <c r="O41" s="487"/>
      <c r="P41" s="462">
        <v>1</v>
      </c>
      <c r="Q41" s="463"/>
      <c r="R41" s="487" t="s">
        <v>100</v>
      </c>
      <c r="S41" s="487"/>
      <c r="T41" s="488"/>
      <c r="U41" s="489"/>
    </row>
    <row r="42" spans="1:21" s="21" customFormat="1" ht="18.95" customHeight="1" thickBot="1">
      <c r="A42" s="497"/>
      <c r="B42" s="482" t="s">
        <v>101</v>
      </c>
      <c r="C42" s="482"/>
      <c r="D42" s="490"/>
      <c r="E42" s="491"/>
      <c r="F42" s="482" t="s">
        <v>101</v>
      </c>
      <c r="G42" s="482"/>
      <c r="H42" s="480"/>
      <c r="I42" s="492"/>
      <c r="J42" s="493" t="s">
        <v>101</v>
      </c>
      <c r="K42" s="482"/>
      <c r="L42" s="480"/>
      <c r="M42" s="481"/>
      <c r="N42" s="482" t="s">
        <v>101</v>
      </c>
      <c r="O42" s="482"/>
      <c r="P42" s="480"/>
      <c r="Q42" s="481"/>
      <c r="R42" s="482" t="s">
        <v>101</v>
      </c>
      <c r="S42" s="482"/>
      <c r="T42" s="483">
        <f>T30/30</f>
        <v>0.25210084033613445</v>
      </c>
      <c r="U42" s="484"/>
    </row>
    <row r="43" spans="1:21" s="91" customFormat="1" ht="24" customHeight="1">
      <c r="A43" s="432" t="s">
        <v>28</v>
      </c>
      <c r="B43" s="433"/>
      <c r="C43" s="433"/>
      <c r="D43" s="433"/>
      <c r="E43" s="433"/>
      <c r="F43" s="433"/>
      <c r="G43" s="433"/>
      <c r="H43" s="433"/>
      <c r="I43" s="433"/>
      <c r="J43" s="433"/>
      <c r="K43" s="433"/>
      <c r="L43" s="433"/>
      <c r="M43" s="433"/>
      <c r="N43" s="433"/>
      <c r="O43" s="433"/>
      <c r="P43" s="433"/>
      <c r="Q43" s="433"/>
      <c r="R43" s="433"/>
      <c r="S43" s="433"/>
      <c r="T43" s="433"/>
      <c r="U43" s="433"/>
    </row>
    <row r="44" spans="1:21" s="91" customFormat="1" ht="21" customHeight="1">
      <c r="A44" s="424" t="s">
        <v>58</v>
      </c>
      <c r="B44" s="425"/>
      <c r="C44" s="425"/>
      <c r="D44" s="425"/>
      <c r="E44" s="425"/>
      <c r="F44" s="425"/>
      <c r="G44" s="425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  <c r="T44" s="425"/>
      <c r="U44" s="425"/>
    </row>
    <row r="45" spans="1:21" s="91" customFormat="1" ht="16.5" customHeight="1">
      <c r="A45" s="426"/>
      <c r="B45" s="426"/>
      <c r="C45" s="426"/>
      <c r="D45" s="426"/>
      <c r="E45" s="426"/>
      <c r="F45" s="426"/>
      <c r="G45" s="426"/>
      <c r="H45" s="426"/>
      <c r="I45" s="426"/>
      <c r="J45" s="426"/>
      <c r="K45" s="426"/>
      <c r="L45" s="426"/>
      <c r="M45" s="426"/>
      <c r="N45" s="426"/>
      <c r="O45" s="426"/>
      <c r="P45" s="426"/>
      <c r="Q45" s="426"/>
      <c r="R45" s="426"/>
      <c r="S45" s="426"/>
      <c r="T45" s="426"/>
      <c r="U45" s="426"/>
    </row>
  </sheetData>
  <mergeCells count="112">
    <mergeCell ref="A1:U1"/>
    <mergeCell ref="L36:M36"/>
    <mergeCell ref="N36:O36"/>
    <mergeCell ref="P36:Q36"/>
    <mergeCell ref="R36:S36"/>
    <mergeCell ref="T36:U36"/>
    <mergeCell ref="A24:A27"/>
    <mergeCell ref="B24:B27"/>
    <mergeCell ref="A34:B34"/>
    <mergeCell ref="A35:B35"/>
    <mergeCell ref="A2:F2"/>
    <mergeCell ref="B3:E3"/>
    <mergeCell ref="F3:I3"/>
    <mergeCell ref="J3:M3"/>
    <mergeCell ref="N3:Q3"/>
    <mergeCell ref="R3:U3"/>
    <mergeCell ref="A16:A23"/>
    <mergeCell ref="B16:B23"/>
    <mergeCell ref="R16:R23"/>
    <mergeCell ref="N2:Q2"/>
    <mergeCell ref="B4:E4"/>
    <mergeCell ref="F4:I4"/>
    <mergeCell ref="J4:M4"/>
    <mergeCell ref="N4:Q4"/>
    <mergeCell ref="F6:F15"/>
    <mergeCell ref="J6:J15"/>
    <mergeCell ref="N6:N15"/>
    <mergeCell ref="P39:Q39"/>
    <mergeCell ref="R39:S39"/>
    <mergeCell ref="T39:U39"/>
    <mergeCell ref="T38:U38"/>
    <mergeCell ref="F28:F33"/>
    <mergeCell ref="J28:J33"/>
    <mergeCell ref="N28:N33"/>
    <mergeCell ref="R28:R33"/>
    <mergeCell ref="F24:F27"/>
    <mergeCell ref="J24:J27"/>
    <mergeCell ref="N24:N27"/>
    <mergeCell ref="R24:R27"/>
    <mergeCell ref="R6:R15"/>
    <mergeCell ref="F16:F23"/>
    <mergeCell ref="J16:J23"/>
    <mergeCell ref="N16:N23"/>
    <mergeCell ref="F37:G37"/>
    <mergeCell ref="H37:I37"/>
    <mergeCell ref="J37:K37"/>
    <mergeCell ref="F36:G36"/>
    <mergeCell ref="H36:I36"/>
    <mergeCell ref="L38:M38"/>
    <mergeCell ref="N38:O38"/>
    <mergeCell ref="P38:Q38"/>
    <mergeCell ref="R38:S38"/>
    <mergeCell ref="L37:M37"/>
    <mergeCell ref="N37:O37"/>
    <mergeCell ref="P37:Q37"/>
    <mergeCell ref="R37:S37"/>
    <mergeCell ref="T37:U37"/>
    <mergeCell ref="L39:M39"/>
    <mergeCell ref="N39:O39"/>
    <mergeCell ref="B41:C41"/>
    <mergeCell ref="D41:E41"/>
    <mergeCell ref="F41:G41"/>
    <mergeCell ref="H41:I41"/>
    <mergeCell ref="J41:K41"/>
    <mergeCell ref="N40:O40"/>
    <mergeCell ref="H40:I40"/>
    <mergeCell ref="J40:K40"/>
    <mergeCell ref="L40:M40"/>
    <mergeCell ref="J42:K42"/>
    <mergeCell ref="A36:A42"/>
    <mergeCell ref="B40:C40"/>
    <mergeCell ref="D40:E40"/>
    <mergeCell ref="F40:G40"/>
    <mergeCell ref="B39:C39"/>
    <mergeCell ref="D39:E39"/>
    <mergeCell ref="F39:G39"/>
    <mergeCell ref="H39:I39"/>
    <mergeCell ref="J39:K39"/>
    <mergeCell ref="B38:C38"/>
    <mergeCell ref="D38:E38"/>
    <mergeCell ref="F38:G38"/>
    <mergeCell ref="H38:I38"/>
    <mergeCell ref="J38:K38"/>
    <mergeCell ref="B37:C37"/>
    <mergeCell ref="D37:E37"/>
    <mergeCell ref="B36:C36"/>
    <mergeCell ref="D36:E36"/>
    <mergeCell ref="J36:K36"/>
    <mergeCell ref="R4:U4"/>
    <mergeCell ref="A6:A15"/>
    <mergeCell ref="B6:B15"/>
    <mergeCell ref="A28:A33"/>
    <mergeCell ref="B28:B33"/>
    <mergeCell ref="P40:Q40"/>
    <mergeCell ref="R40:S40"/>
    <mergeCell ref="T40:U40"/>
    <mergeCell ref="A44:U45"/>
    <mergeCell ref="L42:M42"/>
    <mergeCell ref="N42:O42"/>
    <mergeCell ref="P42:Q42"/>
    <mergeCell ref="R42:S42"/>
    <mergeCell ref="T42:U42"/>
    <mergeCell ref="A43:U43"/>
    <mergeCell ref="L41:M41"/>
    <mergeCell ref="N41:O41"/>
    <mergeCell ref="P41:Q41"/>
    <mergeCell ref="R41:S41"/>
    <mergeCell ref="T41:U41"/>
    <mergeCell ref="B42:C42"/>
    <mergeCell ref="D42:E42"/>
    <mergeCell ref="F42:G42"/>
    <mergeCell ref="H42:I42"/>
  </mergeCells>
  <phoneticPr fontId="4" type="noConversion"/>
  <printOptions horizontalCentered="1"/>
  <pageMargins left="0" right="0" top="3.937007874015748E-2" bottom="0.19685039370078741" header="0.23622047244094491" footer="0.19685039370078741"/>
  <pageSetup paperSize="9" scale="60" orientation="landscape" copies="2" r:id="rId1"/>
  <headerFooter alignWithMargins="0"/>
  <rowBreaks count="1" manualBreakCount="1">
    <brk id="4" max="16383" man="1"/>
  </rowBreaks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00"/>
  <sheetViews>
    <sheetView zoomScale="62" zoomScaleNormal="62" workbookViewId="0">
      <selection activeCell="L40" sqref="L40:M40"/>
    </sheetView>
  </sheetViews>
  <sheetFormatPr defaultColWidth="11.25" defaultRowHeight="15" customHeight="1"/>
  <cols>
    <col min="1" max="1" width="4" style="91" customWidth="1"/>
    <col min="2" max="2" width="5" style="91" customWidth="1"/>
    <col min="3" max="3" width="12.375" style="91" customWidth="1"/>
    <col min="4" max="4" width="5.625" style="91" customWidth="1"/>
    <col min="5" max="5" width="7.625" style="91" customWidth="1"/>
    <col min="6" max="6" width="6.5" style="91" customWidth="1"/>
    <col min="7" max="7" width="14" style="91" customWidth="1"/>
    <col min="8" max="8" width="5.75" style="91" customWidth="1"/>
    <col min="9" max="9" width="6.75" style="91" customWidth="1"/>
    <col min="10" max="10" width="5.5" style="91" customWidth="1"/>
    <col min="11" max="11" width="13.625" style="91" customWidth="1"/>
    <col min="12" max="12" width="6.125" style="91" customWidth="1"/>
    <col min="13" max="13" width="7.375" style="91" customWidth="1"/>
    <col min="14" max="14" width="5.5" style="91" customWidth="1"/>
    <col min="15" max="15" width="14.875" style="91" customWidth="1"/>
    <col min="16" max="16" width="6.25" style="91" customWidth="1"/>
    <col min="17" max="17" width="7" style="91" customWidth="1"/>
    <col min="18" max="18" width="5.625" style="91" customWidth="1"/>
    <col min="19" max="19" width="14.25" style="91" customWidth="1"/>
    <col min="20" max="20" width="5.75" style="91" customWidth="1"/>
    <col min="21" max="21" width="6.5" style="91" customWidth="1"/>
    <col min="22" max="22" width="7" style="91" customWidth="1"/>
    <col min="23" max="16384" width="11.25" style="91"/>
  </cols>
  <sheetData>
    <row r="1" spans="1:22" s="1" customFormat="1" ht="24.75" customHeight="1">
      <c r="A1" s="364" t="s">
        <v>486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</row>
    <row r="2" spans="1:22" s="1" customFormat="1" ht="21.75" customHeight="1" thickBot="1">
      <c r="A2" s="365" t="s">
        <v>408</v>
      </c>
      <c r="B2" s="366"/>
      <c r="C2" s="366"/>
      <c r="D2" s="366"/>
      <c r="E2" s="366"/>
      <c r="F2" s="366"/>
      <c r="G2" s="232" t="s">
        <v>128</v>
      </c>
      <c r="H2" s="150"/>
      <c r="I2" s="150"/>
      <c r="J2" s="150"/>
      <c r="K2" s="150"/>
      <c r="M2" s="151"/>
      <c r="N2" s="380"/>
      <c r="O2" s="380"/>
      <c r="P2" s="380"/>
      <c r="Q2" s="380"/>
      <c r="R2" s="22"/>
      <c r="S2" s="152"/>
      <c r="T2" s="153"/>
      <c r="U2" s="151"/>
    </row>
    <row r="3" spans="1:22" ht="22.5" customHeight="1">
      <c r="A3" s="201" t="s">
        <v>9</v>
      </c>
      <c r="B3" s="544" t="s">
        <v>487</v>
      </c>
      <c r="C3" s="545"/>
      <c r="D3" s="545"/>
      <c r="E3" s="546"/>
      <c r="F3" s="547" t="s">
        <v>488</v>
      </c>
      <c r="G3" s="548"/>
      <c r="H3" s="548"/>
      <c r="I3" s="549"/>
      <c r="J3" s="550" t="s">
        <v>489</v>
      </c>
      <c r="K3" s="548"/>
      <c r="L3" s="548"/>
      <c r="M3" s="549"/>
      <c r="N3" s="550" t="s">
        <v>490</v>
      </c>
      <c r="O3" s="548"/>
      <c r="P3" s="548"/>
      <c r="Q3" s="548"/>
      <c r="R3" s="551" t="s">
        <v>491</v>
      </c>
      <c r="S3" s="545"/>
      <c r="T3" s="545"/>
      <c r="U3" s="552"/>
      <c r="V3" s="59"/>
    </row>
    <row r="4" spans="1:22" ht="22.5" customHeight="1">
      <c r="A4" s="202" t="s">
        <v>10</v>
      </c>
      <c r="B4" s="567" t="s">
        <v>123</v>
      </c>
      <c r="C4" s="568"/>
      <c r="D4" s="568"/>
      <c r="E4" s="569"/>
      <c r="F4" s="570" t="s">
        <v>127</v>
      </c>
      <c r="G4" s="568"/>
      <c r="H4" s="568"/>
      <c r="I4" s="568"/>
      <c r="J4" s="571" t="s">
        <v>341</v>
      </c>
      <c r="K4" s="572"/>
      <c r="L4" s="572"/>
      <c r="M4" s="573"/>
      <c r="N4" s="570" t="s">
        <v>289</v>
      </c>
      <c r="O4" s="568"/>
      <c r="P4" s="568"/>
      <c r="Q4" s="568"/>
      <c r="R4" s="567" t="s">
        <v>147</v>
      </c>
      <c r="S4" s="568"/>
      <c r="T4" s="568"/>
      <c r="U4" s="569"/>
      <c r="V4" s="59"/>
    </row>
    <row r="5" spans="1:22" ht="27.75" customHeight="1">
      <c r="A5" s="203" t="s">
        <v>11</v>
      </c>
      <c r="B5" s="204" t="s">
        <v>12</v>
      </c>
      <c r="C5" s="205" t="s">
        <v>13</v>
      </c>
      <c r="D5" s="206" t="s">
        <v>49</v>
      </c>
      <c r="E5" s="207" t="s">
        <v>14</v>
      </c>
      <c r="F5" s="206" t="s">
        <v>12</v>
      </c>
      <c r="G5" s="205" t="s">
        <v>13</v>
      </c>
      <c r="H5" s="296" t="s">
        <v>49</v>
      </c>
      <c r="I5" s="296" t="s">
        <v>14</v>
      </c>
      <c r="J5" s="204" t="s">
        <v>12</v>
      </c>
      <c r="K5" s="205" t="s">
        <v>13</v>
      </c>
      <c r="L5" s="206" t="s">
        <v>49</v>
      </c>
      <c r="M5" s="207" t="s">
        <v>14</v>
      </c>
      <c r="N5" s="297" t="s">
        <v>12</v>
      </c>
      <c r="O5" s="205" t="s">
        <v>13</v>
      </c>
      <c r="P5" s="206" t="s">
        <v>49</v>
      </c>
      <c r="Q5" s="298" t="s">
        <v>14</v>
      </c>
      <c r="R5" s="299" t="s">
        <v>12</v>
      </c>
      <c r="S5" s="205" t="s">
        <v>13</v>
      </c>
      <c r="T5" s="296" t="s">
        <v>49</v>
      </c>
      <c r="U5" s="300" t="s">
        <v>14</v>
      </c>
      <c r="V5" s="59"/>
    </row>
    <row r="6" spans="1:22" ht="19.5" customHeight="1">
      <c r="A6" s="556" t="s">
        <v>15</v>
      </c>
      <c r="B6" s="559" t="s">
        <v>342</v>
      </c>
      <c r="C6" s="119" t="s">
        <v>50</v>
      </c>
      <c r="D6" s="155">
        <f t="shared" ref="D6:D11" si="0">E6/1190*1000</f>
        <v>10.08403361344538</v>
      </c>
      <c r="E6" s="105">
        <v>12</v>
      </c>
      <c r="F6" s="575" t="s">
        <v>366</v>
      </c>
      <c r="G6" s="4" t="s">
        <v>211</v>
      </c>
      <c r="H6" s="97">
        <f>I6/1190*1000</f>
        <v>70.588235294117652</v>
      </c>
      <c r="I6" s="3">
        <v>84</v>
      </c>
      <c r="J6" s="625" t="s">
        <v>573</v>
      </c>
      <c r="K6" s="10" t="s">
        <v>498</v>
      </c>
      <c r="L6" s="97">
        <v>60</v>
      </c>
      <c r="M6" s="213" t="s">
        <v>377</v>
      </c>
      <c r="N6" s="575" t="s">
        <v>215</v>
      </c>
      <c r="O6" s="138" t="s">
        <v>216</v>
      </c>
      <c r="P6" s="97">
        <f t="shared" ref="P6" si="1">Q6/1190*1000</f>
        <v>88.235294117647058</v>
      </c>
      <c r="Q6" s="162">
        <v>105</v>
      </c>
      <c r="R6" s="553" t="s">
        <v>556</v>
      </c>
      <c r="S6" s="50" t="s">
        <v>112</v>
      </c>
      <c r="T6" s="97">
        <f>U6/1190*1000</f>
        <v>70.588235294117652</v>
      </c>
      <c r="U6" s="42">
        <v>84</v>
      </c>
      <c r="V6" s="134"/>
    </row>
    <row r="7" spans="1:22" ht="19.5" customHeight="1">
      <c r="A7" s="557"/>
      <c r="B7" s="560"/>
      <c r="C7" s="67" t="s">
        <v>473</v>
      </c>
      <c r="D7" s="155">
        <f t="shared" si="0"/>
        <v>10.08403361344538</v>
      </c>
      <c r="E7" s="161">
        <v>12</v>
      </c>
      <c r="F7" s="564"/>
      <c r="G7" s="2" t="s">
        <v>149</v>
      </c>
      <c r="H7" s="97">
        <f>I7/1190*1000</f>
        <v>29.411764705882351</v>
      </c>
      <c r="I7" s="3">
        <v>35</v>
      </c>
      <c r="J7" s="626"/>
      <c r="K7" s="165" t="s">
        <v>133</v>
      </c>
      <c r="L7" s="97">
        <f t="shared" ref="L7:L12" si="2">M7/1190*1000</f>
        <v>10.08403361344538</v>
      </c>
      <c r="M7" s="42">
        <v>12</v>
      </c>
      <c r="N7" s="564"/>
      <c r="O7" s="10" t="s">
        <v>219</v>
      </c>
      <c r="P7" s="155"/>
      <c r="Q7" s="162" t="s">
        <v>220</v>
      </c>
      <c r="R7" s="554"/>
      <c r="S7" s="165" t="s">
        <v>133</v>
      </c>
      <c r="T7" s="97">
        <f>U7/1190*1000</f>
        <v>27.731092436974787</v>
      </c>
      <c r="U7" s="42">
        <v>33</v>
      </c>
      <c r="V7" s="134"/>
    </row>
    <row r="8" spans="1:22" ht="19.5" customHeight="1">
      <c r="A8" s="557"/>
      <c r="B8" s="560"/>
      <c r="C8" s="67" t="s">
        <v>133</v>
      </c>
      <c r="D8" s="155">
        <f t="shared" si="0"/>
        <v>15.126050420168067</v>
      </c>
      <c r="E8" s="161">
        <v>18</v>
      </c>
      <c r="F8" s="564"/>
      <c r="G8" s="10" t="s">
        <v>51</v>
      </c>
      <c r="H8" s="23"/>
      <c r="I8" s="3">
        <v>1</v>
      </c>
      <c r="J8" s="626"/>
      <c r="K8" s="50" t="s">
        <v>152</v>
      </c>
      <c r="L8" s="97">
        <f t="shared" si="2"/>
        <v>12.605042016806722</v>
      </c>
      <c r="M8" s="46">
        <v>15</v>
      </c>
      <c r="N8" s="564"/>
      <c r="O8" s="10" t="s">
        <v>208</v>
      </c>
      <c r="P8" s="155"/>
      <c r="Q8" s="100" t="s">
        <v>209</v>
      </c>
      <c r="R8" s="554"/>
      <c r="S8" s="50" t="s">
        <v>564</v>
      </c>
      <c r="T8" s="97">
        <f>U8/1190*1000</f>
        <v>1.680672268907563</v>
      </c>
      <c r="U8" s="42">
        <v>2</v>
      </c>
      <c r="V8" s="134"/>
    </row>
    <row r="9" spans="1:22" ht="19.5" customHeight="1">
      <c r="A9" s="557"/>
      <c r="B9" s="574"/>
      <c r="C9" s="15" t="s">
        <v>468</v>
      </c>
      <c r="D9" s="155">
        <f t="shared" si="0"/>
        <v>15.126050420168067</v>
      </c>
      <c r="E9" s="27">
        <v>18</v>
      </c>
      <c r="F9" s="564"/>
      <c r="G9" s="10" t="s">
        <v>7</v>
      </c>
      <c r="H9" s="23"/>
      <c r="I9" s="3">
        <v>2</v>
      </c>
      <c r="J9" s="626"/>
      <c r="K9" s="50" t="s">
        <v>144</v>
      </c>
      <c r="L9" s="97">
        <f t="shared" si="2"/>
        <v>5.0420168067226898</v>
      </c>
      <c r="M9" s="42">
        <v>6</v>
      </c>
      <c r="N9" s="564"/>
      <c r="O9" s="10" t="s">
        <v>232</v>
      </c>
      <c r="P9" s="97">
        <f t="shared" ref="P9" si="3">Q9/1190*1000</f>
        <v>25.210084033613445</v>
      </c>
      <c r="Q9" s="100">
        <v>30</v>
      </c>
      <c r="R9" s="555"/>
      <c r="S9" s="50" t="s">
        <v>34</v>
      </c>
      <c r="T9" s="97"/>
      <c r="U9" s="42">
        <v>1</v>
      </c>
      <c r="V9" s="134"/>
    </row>
    <row r="10" spans="1:22" ht="19.5" customHeight="1">
      <c r="A10" s="557"/>
      <c r="B10" s="560"/>
      <c r="C10" s="15" t="s">
        <v>164</v>
      </c>
      <c r="D10" s="155">
        <f t="shared" si="0"/>
        <v>20.168067226890759</v>
      </c>
      <c r="E10" s="27">
        <v>24</v>
      </c>
      <c r="F10" s="564"/>
      <c r="G10" s="10" t="s">
        <v>492</v>
      </c>
      <c r="H10" s="23"/>
      <c r="I10" s="3" t="s">
        <v>229</v>
      </c>
      <c r="J10" s="626"/>
      <c r="K10" s="9" t="s">
        <v>8</v>
      </c>
      <c r="L10" s="23">
        <f t="shared" si="2"/>
        <v>0.84033613445378152</v>
      </c>
      <c r="M10" s="142">
        <v>1</v>
      </c>
      <c r="N10" s="564"/>
      <c r="O10" s="58" t="s">
        <v>231</v>
      </c>
      <c r="P10" s="95"/>
      <c r="Q10" s="3"/>
      <c r="R10" s="554"/>
      <c r="S10" s="50" t="s">
        <v>52</v>
      </c>
      <c r="T10" s="97"/>
      <c r="U10" s="27">
        <v>1</v>
      </c>
      <c r="V10" s="134"/>
    </row>
    <row r="11" spans="1:22" ht="19.5" customHeight="1">
      <c r="A11" s="557"/>
      <c r="B11" s="574"/>
      <c r="C11" s="67" t="s">
        <v>198</v>
      </c>
      <c r="D11" s="155">
        <f t="shared" si="0"/>
        <v>2.5210084033613449</v>
      </c>
      <c r="E11" s="175">
        <v>3</v>
      </c>
      <c r="F11" s="564"/>
      <c r="G11" s="2" t="s">
        <v>557</v>
      </c>
      <c r="H11" s="95"/>
      <c r="I11" s="3" t="s">
        <v>558</v>
      </c>
      <c r="J11" s="626"/>
      <c r="K11" s="50" t="s">
        <v>499</v>
      </c>
      <c r="L11" s="23"/>
      <c r="M11" s="3" t="s">
        <v>401</v>
      </c>
      <c r="N11" s="564"/>
      <c r="O11" s="6" t="s">
        <v>7</v>
      </c>
      <c r="P11" s="95"/>
      <c r="Q11" s="3">
        <v>1</v>
      </c>
      <c r="R11" s="554"/>
      <c r="S11" s="15" t="s">
        <v>416</v>
      </c>
      <c r="T11" s="97"/>
      <c r="U11" s="68">
        <v>0.3</v>
      </c>
      <c r="V11" s="134"/>
    </row>
    <row r="12" spans="1:22" ht="19.5" customHeight="1" thickBot="1">
      <c r="A12" s="557"/>
      <c r="B12" s="574"/>
      <c r="C12" s="67" t="s">
        <v>474</v>
      </c>
      <c r="D12" s="97">
        <v>9</v>
      </c>
      <c r="E12" s="175" t="s">
        <v>476</v>
      </c>
      <c r="F12" s="564"/>
      <c r="G12" s="67"/>
      <c r="H12" s="97"/>
      <c r="I12" s="161"/>
      <c r="J12" s="626"/>
      <c r="K12" s="50" t="s">
        <v>559</v>
      </c>
      <c r="L12" s="23">
        <f t="shared" si="2"/>
        <v>8.4033613445378155</v>
      </c>
      <c r="M12" s="3">
        <v>10</v>
      </c>
      <c r="N12" s="564"/>
      <c r="O12" s="9" t="s">
        <v>52</v>
      </c>
      <c r="P12" s="167"/>
      <c r="Q12" s="7">
        <v>1</v>
      </c>
      <c r="R12" s="554"/>
      <c r="S12" s="15" t="s">
        <v>7</v>
      </c>
      <c r="T12" s="97"/>
      <c r="U12" s="68">
        <v>2</v>
      </c>
      <c r="V12" s="134"/>
    </row>
    <row r="13" spans="1:22" ht="19.5" customHeight="1" thickBot="1">
      <c r="A13" s="557"/>
      <c r="B13" s="560"/>
      <c r="C13" s="67" t="s">
        <v>8</v>
      </c>
      <c r="D13" s="97"/>
      <c r="E13" s="175">
        <v>1</v>
      </c>
      <c r="F13" s="564"/>
      <c r="G13" s="67"/>
      <c r="H13" s="97"/>
      <c r="I13" s="161"/>
      <c r="J13" s="626"/>
      <c r="K13" s="262" t="s">
        <v>574</v>
      </c>
      <c r="L13" s="261"/>
      <c r="M13" s="265" t="s">
        <v>576</v>
      </c>
      <c r="N13" s="564"/>
      <c r="O13" s="301" t="s">
        <v>134</v>
      </c>
      <c r="P13" s="302">
        <f t="shared" ref="P13:P15" si="4">Q13/961*1000</f>
        <v>3.1217481789802286</v>
      </c>
      <c r="Q13" s="303">
        <v>3</v>
      </c>
      <c r="R13" s="554"/>
      <c r="S13" s="45"/>
      <c r="T13" s="97"/>
      <c r="U13" s="68"/>
      <c r="V13" s="134"/>
    </row>
    <row r="14" spans="1:22" ht="19.5" customHeight="1" thickBot="1">
      <c r="A14" s="557"/>
      <c r="B14" s="560"/>
      <c r="C14" s="4" t="s">
        <v>475</v>
      </c>
      <c r="D14" s="97"/>
      <c r="E14" s="175" t="s">
        <v>417</v>
      </c>
      <c r="F14" s="576"/>
      <c r="G14" s="67"/>
      <c r="H14" s="97"/>
      <c r="I14" s="161"/>
      <c r="J14" s="626"/>
      <c r="K14" s="262" t="s">
        <v>575</v>
      </c>
      <c r="L14" s="261"/>
      <c r="M14" s="265"/>
      <c r="N14" s="576"/>
      <c r="O14" s="304" t="s">
        <v>7</v>
      </c>
      <c r="P14" s="305">
        <f t="shared" si="4"/>
        <v>2.0811654526534862</v>
      </c>
      <c r="Q14" s="216">
        <v>2</v>
      </c>
      <c r="R14" s="554"/>
      <c r="S14" s="260" t="s">
        <v>207</v>
      </c>
      <c r="T14" s="330">
        <f>U14/1190*1000</f>
        <v>15.126050420168067</v>
      </c>
      <c r="U14" s="278">
        <v>18</v>
      </c>
      <c r="V14" s="134"/>
    </row>
    <row r="15" spans="1:22" ht="19.5" customHeight="1" thickBot="1">
      <c r="A15" s="557"/>
      <c r="B15" s="560"/>
      <c r="C15" s="67"/>
      <c r="D15" s="97"/>
      <c r="E15" s="175"/>
      <c r="F15" s="576"/>
      <c r="G15" s="69" t="s">
        <v>170</v>
      </c>
      <c r="H15" s="306">
        <f>I15/1190*1000</f>
        <v>15.126050420168067</v>
      </c>
      <c r="I15" s="324">
        <v>18</v>
      </c>
      <c r="J15" s="626"/>
      <c r="K15" s="50"/>
      <c r="L15" s="23"/>
      <c r="M15" s="3"/>
      <c r="N15" s="576"/>
      <c r="O15" s="307" t="s">
        <v>204</v>
      </c>
      <c r="P15" s="308">
        <f t="shared" si="4"/>
        <v>2.0811654526534862</v>
      </c>
      <c r="Q15" s="309">
        <v>2</v>
      </c>
      <c r="R15" s="554"/>
      <c r="S15" s="15"/>
      <c r="T15" s="97"/>
      <c r="U15" s="68"/>
      <c r="V15" s="134"/>
    </row>
    <row r="16" spans="1:22" ht="19.5" customHeight="1">
      <c r="A16" s="556" t="s">
        <v>16</v>
      </c>
      <c r="B16" s="559" t="s">
        <v>343</v>
      </c>
      <c r="C16" s="9" t="s">
        <v>482</v>
      </c>
      <c r="D16" s="155">
        <f>E16/1190*1000</f>
        <v>80.672268907563037</v>
      </c>
      <c r="E16" s="105">
        <v>96</v>
      </c>
      <c r="F16" s="562" t="s">
        <v>287</v>
      </c>
      <c r="G16" s="10" t="s">
        <v>205</v>
      </c>
      <c r="H16" s="155">
        <f t="shared" ref="H16:H21" si="5">I16/1190*1000</f>
        <v>75.630252100840337</v>
      </c>
      <c r="I16" s="3">
        <v>90</v>
      </c>
      <c r="J16" s="575" t="s">
        <v>560</v>
      </c>
      <c r="K16" s="41" t="s">
        <v>173</v>
      </c>
      <c r="L16" s="23">
        <f t="shared" ref="L16:L20" si="6">M16/1190*1000</f>
        <v>50.420168067226889</v>
      </c>
      <c r="M16" s="52">
        <v>60</v>
      </c>
      <c r="N16" s="562" t="s">
        <v>577</v>
      </c>
      <c r="O16" s="19" t="s">
        <v>503</v>
      </c>
      <c r="P16" s="97">
        <f t="shared" ref="P16:P30" si="7">Q16/1190*1000</f>
        <v>67.226890756302524</v>
      </c>
      <c r="Q16" s="13">
        <v>80</v>
      </c>
      <c r="R16" s="566" t="s">
        <v>509</v>
      </c>
      <c r="S16" s="2" t="s">
        <v>200</v>
      </c>
      <c r="T16" s="97">
        <f t="shared" ref="T16:T19" si="8">U16/1190*1000</f>
        <v>55.462184873949575</v>
      </c>
      <c r="U16" s="3">
        <v>66</v>
      </c>
      <c r="V16" s="135"/>
    </row>
    <row r="17" spans="1:22" ht="19.5" customHeight="1">
      <c r="A17" s="557"/>
      <c r="B17" s="560"/>
      <c r="C17" s="119" t="s">
        <v>56</v>
      </c>
      <c r="D17" s="155">
        <f>E17/1190*1000</f>
        <v>22.689075630252098</v>
      </c>
      <c r="E17" s="105">
        <v>27</v>
      </c>
      <c r="F17" s="563"/>
      <c r="G17" s="10" t="s">
        <v>376</v>
      </c>
      <c r="H17" s="155">
        <f t="shared" si="5"/>
        <v>5.0420168067226898</v>
      </c>
      <c r="I17" s="3">
        <v>6</v>
      </c>
      <c r="J17" s="627"/>
      <c r="K17" s="41" t="s">
        <v>500</v>
      </c>
      <c r="L17" s="23">
        <f t="shared" si="6"/>
        <v>33.613445378151262</v>
      </c>
      <c r="M17" s="42">
        <v>40</v>
      </c>
      <c r="N17" s="563"/>
      <c r="O17" s="158" t="s">
        <v>376</v>
      </c>
      <c r="P17" s="97">
        <f t="shared" si="7"/>
        <v>4.2016806722689077</v>
      </c>
      <c r="Q17" s="3">
        <v>5</v>
      </c>
      <c r="R17" s="557"/>
      <c r="S17" s="4" t="s">
        <v>382</v>
      </c>
      <c r="T17" s="97">
        <f t="shared" si="8"/>
        <v>6.7226890756302522</v>
      </c>
      <c r="U17" s="3">
        <v>8</v>
      </c>
      <c r="V17" s="135"/>
    </row>
    <row r="18" spans="1:22" ht="19.5" customHeight="1">
      <c r="A18" s="557"/>
      <c r="B18" s="560"/>
      <c r="C18" s="165" t="s">
        <v>477</v>
      </c>
      <c r="D18" s="23"/>
      <c r="E18" s="105">
        <v>0.6</v>
      </c>
      <c r="F18" s="563"/>
      <c r="G18" s="9" t="s">
        <v>119</v>
      </c>
      <c r="H18" s="155">
        <f t="shared" si="5"/>
        <v>7.5630252100840334</v>
      </c>
      <c r="I18" s="7">
        <v>9</v>
      </c>
      <c r="J18" s="627"/>
      <c r="K18" s="10" t="s">
        <v>200</v>
      </c>
      <c r="L18" s="23">
        <f t="shared" si="6"/>
        <v>4.2016806722689077</v>
      </c>
      <c r="M18" s="42">
        <v>5</v>
      </c>
      <c r="N18" s="563"/>
      <c r="O18" s="327" t="s">
        <v>578</v>
      </c>
      <c r="P18" s="97">
        <f t="shared" si="7"/>
        <v>7.5630252100840334</v>
      </c>
      <c r="Q18" s="7">
        <v>9</v>
      </c>
      <c r="R18" s="557"/>
      <c r="S18" s="6" t="s">
        <v>198</v>
      </c>
      <c r="T18" s="97">
        <f t="shared" si="8"/>
        <v>5.0420168067226898</v>
      </c>
      <c r="U18" s="7">
        <v>6</v>
      </c>
      <c r="V18" s="135"/>
    </row>
    <row r="19" spans="1:22" ht="19.5" customHeight="1">
      <c r="A19" s="557"/>
      <c r="B19" s="560"/>
      <c r="C19" s="158" t="s">
        <v>478</v>
      </c>
      <c r="D19" s="23"/>
      <c r="E19" s="105" t="s">
        <v>131</v>
      </c>
      <c r="F19" s="564"/>
      <c r="G19" s="9" t="s">
        <v>156</v>
      </c>
      <c r="H19" s="155">
        <f t="shared" si="5"/>
        <v>1.680672268907563</v>
      </c>
      <c r="I19" s="7">
        <v>2</v>
      </c>
      <c r="J19" s="627"/>
      <c r="K19" s="4" t="s">
        <v>501</v>
      </c>
      <c r="L19" s="23">
        <f t="shared" si="6"/>
        <v>2.5210084033613449</v>
      </c>
      <c r="M19" s="46">
        <v>3</v>
      </c>
      <c r="N19" s="564"/>
      <c r="O19" s="2" t="s">
        <v>162</v>
      </c>
      <c r="P19" s="97">
        <f t="shared" si="7"/>
        <v>5.0420168067226898</v>
      </c>
      <c r="Q19" s="28">
        <v>6</v>
      </c>
      <c r="R19" s="557"/>
      <c r="S19" s="10" t="s">
        <v>134</v>
      </c>
      <c r="T19" s="97">
        <f t="shared" si="8"/>
        <v>5.0420168067226898</v>
      </c>
      <c r="U19" s="42">
        <v>6</v>
      </c>
      <c r="V19" s="135"/>
    </row>
    <row r="20" spans="1:22" ht="19.5" customHeight="1">
      <c r="A20" s="557"/>
      <c r="B20" s="560"/>
      <c r="C20" s="119" t="s">
        <v>479</v>
      </c>
      <c r="D20" s="23"/>
      <c r="E20" s="105" t="s">
        <v>483</v>
      </c>
      <c r="F20" s="563"/>
      <c r="G20" s="10" t="s">
        <v>52</v>
      </c>
      <c r="H20" s="155">
        <f t="shared" si="5"/>
        <v>0.84033613445378152</v>
      </c>
      <c r="I20" s="3">
        <v>1</v>
      </c>
      <c r="J20" s="627"/>
      <c r="K20" s="9" t="s">
        <v>275</v>
      </c>
      <c r="L20" s="23">
        <f t="shared" si="6"/>
        <v>2.5210084033613449</v>
      </c>
      <c r="M20" s="7">
        <v>3</v>
      </c>
      <c r="N20" s="563"/>
      <c r="O20" s="6" t="s">
        <v>174</v>
      </c>
      <c r="P20" s="97">
        <f t="shared" si="7"/>
        <v>0.50420168067226889</v>
      </c>
      <c r="Q20" s="7">
        <v>0.6</v>
      </c>
      <c r="R20" s="557"/>
      <c r="S20" s="10"/>
      <c r="T20" s="97"/>
      <c r="U20" s="7"/>
      <c r="V20" s="135"/>
    </row>
    <row r="21" spans="1:22" ht="19.5" customHeight="1">
      <c r="A21" s="557"/>
      <c r="B21" s="560"/>
      <c r="C21" s="119" t="s">
        <v>208</v>
      </c>
      <c r="D21" s="106"/>
      <c r="E21" s="147" t="s">
        <v>481</v>
      </c>
      <c r="F21" s="563"/>
      <c r="G21" s="10" t="s">
        <v>7</v>
      </c>
      <c r="H21" s="155">
        <f t="shared" si="5"/>
        <v>0.84033613445378152</v>
      </c>
      <c r="I21" s="3">
        <v>1</v>
      </c>
      <c r="J21" s="627"/>
      <c r="K21" s="10" t="s">
        <v>157</v>
      </c>
      <c r="L21" s="23"/>
      <c r="M21" s="7" t="s">
        <v>410</v>
      </c>
      <c r="N21" s="563"/>
      <c r="O21" s="6" t="s">
        <v>8</v>
      </c>
      <c r="P21" s="97">
        <f t="shared" si="7"/>
        <v>0.84033613445378152</v>
      </c>
      <c r="Q21" s="7">
        <v>1</v>
      </c>
      <c r="R21" s="557"/>
      <c r="S21" s="10"/>
      <c r="T21" s="97"/>
      <c r="U21" s="7"/>
      <c r="V21" s="135"/>
    </row>
    <row r="22" spans="1:22" ht="19.5" customHeight="1">
      <c r="A22" s="557"/>
      <c r="B22" s="560"/>
      <c r="C22" s="119" t="s">
        <v>480</v>
      </c>
      <c r="D22" s="23"/>
      <c r="E22" s="147" t="s">
        <v>220</v>
      </c>
      <c r="F22" s="565"/>
      <c r="G22" s="310"/>
      <c r="H22" s="261"/>
      <c r="I22" s="265"/>
      <c r="J22" s="627"/>
      <c r="K22" s="50" t="s">
        <v>52</v>
      </c>
      <c r="L22" s="99"/>
      <c r="M22" s="42">
        <v>1</v>
      </c>
      <c r="N22" s="565"/>
      <c r="O22" s="71" t="s">
        <v>6</v>
      </c>
      <c r="P22" s="97">
        <f t="shared" si="7"/>
        <v>0.84033613445378152</v>
      </c>
      <c r="Q22" s="120">
        <v>1</v>
      </c>
      <c r="R22" s="557"/>
      <c r="S22" s="10"/>
      <c r="T22" s="311"/>
      <c r="U22" s="211"/>
      <c r="V22" s="135"/>
    </row>
    <row r="23" spans="1:22" ht="19.5" customHeight="1">
      <c r="A23" s="558"/>
      <c r="B23" s="561"/>
      <c r="C23" s="295" t="s">
        <v>572</v>
      </c>
      <c r="D23" s="261"/>
      <c r="E23" s="105"/>
      <c r="F23" s="563"/>
      <c r="G23" s="71"/>
      <c r="H23" s="312"/>
      <c r="I23" s="120"/>
      <c r="J23" s="628"/>
      <c r="K23" s="159"/>
      <c r="L23" s="160"/>
      <c r="M23" s="120"/>
      <c r="N23" s="563"/>
      <c r="O23" s="313"/>
      <c r="P23" s="314"/>
      <c r="Q23" s="315"/>
      <c r="R23" s="558"/>
      <c r="S23" s="71"/>
      <c r="T23" s="312"/>
      <c r="U23" s="316"/>
      <c r="V23" s="135"/>
    </row>
    <row r="24" spans="1:22" ht="19.5" customHeight="1">
      <c r="A24" s="556" t="s">
        <v>17</v>
      </c>
      <c r="B24" s="394" t="s">
        <v>272</v>
      </c>
      <c r="C24" s="19" t="s">
        <v>273</v>
      </c>
      <c r="D24" s="155">
        <f>E24/1190*1000</f>
        <v>67.226890756302524</v>
      </c>
      <c r="E24" s="29">
        <v>80</v>
      </c>
      <c r="F24" s="392" t="s">
        <v>178</v>
      </c>
      <c r="G24" s="317" t="s">
        <v>177</v>
      </c>
      <c r="H24" s="155">
        <f t="shared" ref="H24:H31" si="9">I24/1190*1000</f>
        <v>70.588235294117652</v>
      </c>
      <c r="I24" s="318">
        <v>84</v>
      </c>
      <c r="J24" s="394" t="s">
        <v>72</v>
      </c>
      <c r="K24" s="319" t="s">
        <v>73</v>
      </c>
      <c r="L24" s="320">
        <f t="shared" ref="L24:L30" si="10">M24/1190*1000</f>
        <v>68.907563025210095</v>
      </c>
      <c r="M24" s="321">
        <v>82</v>
      </c>
      <c r="N24" s="394" t="s">
        <v>504</v>
      </c>
      <c r="O24" s="10" t="s">
        <v>505</v>
      </c>
      <c r="P24" s="97">
        <f t="shared" si="7"/>
        <v>70.588235294117652</v>
      </c>
      <c r="Q24" s="3">
        <v>84</v>
      </c>
      <c r="R24" s="394" t="s">
        <v>53</v>
      </c>
      <c r="S24" s="19" t="s">
        <v>54</v>
      </c>
      <c r="T24" s="155">
        <f t="shared" ref="T24:T26" si="11">U24/1190*1000</f>
        <v>70.588235294117652</v>
      </c>
      <c r="U24" s="13">
        <v>84</v>
      </c>
      <c r="V24" s="135"/>
    </row>
    <row r="25" spans="1:22" ht="19.5" customHeight="1">
      <c r="A25" s="557"/>
      <c r="B25" s="395"/>
      <c r="C25" s="10" t="s">
        <v>70</v>
      </c>
      <c r="D25" s="155">
        <f t="shared" ref="D25:D26" si="12">E25/1190*1000</f>
        <v>0.84033613445378152</v>
      </c>
      <c r="E25" s="3">
        <v>1</v>
      </c>
      <c r="F25" s="393"/>
      <c r="G25" s="119" t="s">
        <v>206</v>
      </c>
      <c r="H25" s="155">
        <f t="shared" si="9"/>
        <v>0.84033613445378152</v>
      </c>
      <c r="I25" s="322">
        <v>1</v>
      </c>
      <c r="J25" s="395"/>
      <c r="K25" s="6" t="s">
        <v>52</v>
      </c>
      <c r="L25" s="23">
        <f t="shared" si="10"/>
        <v>0.84033613445378152</v>
      </c>
      <c r="M25" s="3">
        <v>1</v>
      </c>
      <c r="N25" s="395"/>
      <c r="O25" s="45" t="s">
        <v>34</v>
      </c>
      <c r="P25" s="97">
        <f t="shared" si="7"/>
        <v>0.84033613445378152</v>
      </c>
      <c r="Q25" s="3">
        <v>1</v>
      </c>
      <c r="R25" s="395"/>
      <c r="S25" s="6" t="s">
        <v>52</v>
      </c>
      <c r="T25" s="155">
        <f t="shared" si="11"/>
        <v>0.84033613445378152</v>
      </c>
      <c r="U25" s="3">
        <v>1</v>
      </c>
      <c r="V25" s="135"/>
    </row>
    <row r="26" spans="1:22" ht="19.5" customHeight="1">
      <c r="A26" s="557"/>
      <c r="B26" s="395"/>
      <c r="C26" s="45" t="s">
        <v>245</v>
      </c>
      <c r="D26" s="155">
        <f t="shared" si="12"/>
        <v>2.5210084033613449</v>
      </c>
      <c r="E26" s="3">
        <v>3</v>
      </c>
      <c r="F26" s="393"/>
      <c r="G26" s="164"/>
      <c r="H26" s="155"/>
      <c r="I26" s="120"/>
      <c r="J26" s="395"/>
      <c r="K26" s="10" t="s">
        <v>246</v>
      </c>
      <c r="L26" s="23">
        <f t="shared" si="10"/>
        <v>2.5210084033613449</v>
      </c>
      <c r="M26" s="3">
        <v>3</v>
      </c>
      <c r="N26" s="395"/>
      <c r="O26" s="45" t="s">
        <v>145</v>
      </c>
      <c r="P26" s="97">
        <f t="shared" si="7"/>
        <v>1.680672268907563</v>
      </c>
      <c r="Q26" s="3">
        <v>2</v>
      </c>
      <c r="R26" s="395"/>
      <c r="S26" s="164" t="s">
        <v>171</v>
      </c>
      <c r="T26" s="155">
        <f t="shared" si="11"/>
        <v>2.5210084033613449</v>
      </c>
      <c r="U26" s="120">
        <v>3</v>
      </c>
      <c r="V26" s="135"/>
    </row>
    <row r="27" spans="1:22" ht="19.5" customHeight="1">
      <c r="A27" s="557"/>
      <c r="B27" s="579"/>
      <c r="C27" s="2"/>
      <c r="D27" s="95"/>
      <c r="E27" s="3"/>
      <c r="F27" s="393"/>
      <c r="G27" s="119"/>
      <c r="H27" s="312"/>
      <c r="I27" s="120"/>
      <c r="J27" s="395"/>
      <c r="K27" s="10" t="s">
        <v>376</v>
      </c>
      <c r="L27" s="155">
        <f t="shared" si="10"/>
        <v>1.680672268907563</v>
      </c>
      <c r="M27" s="3">
        <v>2</v>
      </c>
      <c r="N27" s="579"/>
      <c r="O27" s="2"/>
      <c r="P27" s="97"/>
      <c r="Q27" s="3"/>
      <c r="R27" s="395"/>
      <c r="S27" s="10"/>
      <c r="T27" s="12"/>
      <c r="U27" s="3"/>
      <c r="V27" s="135"/>
    </row>
    <row r="28" spans="1:22" ht="19.5" customHeight="1">
      <c r="A28" s="577" t="s">
        <v>19</v>
      </c>
      <c r="B28" s="392" t="s">
        <v>344</v>
      </c>
      <c r="C28" s="2" t="s">
        <v>484</v>
      </c>
      <c r="D28" s="155">
        <f t="shared" ref="D28:D32" si="13">E28/1190*1000</f>
        <v>3.3613445378151261</v>
      </c>
      <c r="E28" s="43">
        <v>4</v>
      </c>
      <c r="F28" s="392" t="s">
        <v>496</v>
      </c>
      <c r="G28" s="50" t="s">
        <v>465</v>
      </c>
      <c r="H28" s="155">
        <f t="shared" si="9"/>
        <v>42.016806722689076</v>
      </c>
      <c r="I28" s="322">
        <v>50</v>
      </c>
      <c r="J28" s="562" t="s">
        <v>502</v>
      </c>
      <c r="K28" s="51" t="s">
        <v>121</v>
      </c>
      <c r="L28" s="155">
        <f t="shared" si="10"/>
        <v>29.411764705882351</v>
      </c>
      <c r="M28" s="52">
        <v>35</v>
      </c>
      <c r="N28" s="392" t="s">
        <v>166</v>
      </c>
      <c r="O28" s="53" t="s">
        <v>179</v>
      </c>
      <c r="P28" s="97">
        <f t="shared" si="7"/>
        <v>42.016806722689076</v>
      </c>
      <c r="Q28" s="42">
        <v>50</v>
      </c>
      <c r="R28" s="553" t="s">
        <v>365</v>
      </c>
      <c r="S28" s="154" t="s">
        <v>168</v>
      </c>
      <c r="T28" s="155">
        <f t="shared" ref="T28:T33" si="14">U28/1190*1000</f>
        <v>12.605042016806722</v>
      </c>
      <c r="U28" s="13">
        <v>15</v>
      </c>
      <c r="V28" s="61"/>
    </row>
    <row r="29" spans="1:22" ht="19.5" customHeight="1">
      <c r="A29" s="557"/>
      <c r="B29" s="393"/>
      <c r="C29" s="6" t="s">
        <v>420</v>
      </c>
      <c r="D29" s="155">
        <f t="shared" si="13"/>
        <v>30.252100840336134</v>
      </c>
      <c r="E29" s="43">
        <v>36</v>
      </c>
      <c r="F29" s="393"/>
      <c r="G29" s="119" t="s">
        <v>124</v>
      </c>
      <c r="H29" s="155">
        <f t="shared" si="9"/>
        <v>7.5630252100840334</v>
      </c>
      <c r="I29" s="322">
        <v>9</v>
      </c>
      <c r="J29" s="578"/>
      <c r="K29" s="51" t="s">
        <v>210</v>
      </c>
      <c r="L29" s="155">
        <f t="shared" si="10"/>
        <v>2.5210084033613449</v>
      </c>
      <c r="M29" s="52">
        <v>3</v>
      </c>
      <c r="N29" s="393"/>
      <c r="O29" s="50" t="s">
        <v>120</v>
      </c>
      <c r="P29" s="97">
        <f t="shared" si="7"/>
        <v>5.0420168067226898</v>
      </c>
      <c r="Q29" s="42">
        <v>6</v>
      </c>
      <c r="R29" s="560"/>
      <c r="S29" s="4" t="s">
        <v>469</v>
      </c>
      <c r="T29" s="155">
        <f t="shared" si="14"/>
        <v>21.008403361344538</v>
      </c>
      <c r="U29" s="3">
        <v>25</v>
      </c>
      <c r="V29" s="61"/>
    </row>
    <row r="30" spans="1:22" ht="19.5" customHeight="1">
      <c r="A30" s="557"/>
      <c r="B30" s="393"/>
      <c r="C30" s="4" t="s">
        <v>485</v>
      </c>
      <c r="D30" s="155">
        <f t="shared" si="13"/>
        <v>12.605042016806722</v>
      </c>
      <c r="E30" s="14">
        <v>15</v>
      </c>
      <c r="F30" s="393"/>
      <c r="G30" s="119" t="s">
        <v>497</v>
      </c>
      <c r="H30" s="155">
        <f t="shared" si="9"/>
        <v>1.680672268907563</v>
      </c>
      <c r="I30" s="323">
        <v>2</v>
      </c>
      <c r="J30" s="578"/>
      <c r="K30" s="50" t="s">
        <v>69</v>
      </c>
      <c r="L30" s="97">
        <f t="shared" si="10"/>
        <v>0.84033613445378152</v>
      </c>
      <c r="M30" s="42">
        <v>1</v>
      </c>
      <c r="N30" s="393"/>
      <c r="O30" s="50" t="s">
        <v>241</v>
      </c>
      <c r="P30" s="97">
        <f t="shared" si="7"/>
        <v>0.84033613445378152</v>
      </c>
      <c r="Q30" s="42">
        <v>1</v>
      </c>
      <c r="R30" s="560"/>
      <c r="S30" s="2" t="s">
        <v>139</v>
      </c>
      <c r="T30" s="155">
        <f t="shared" si="14"/>
        <v>5.0420168067226898</v>
      </c>
      <c r="U30" s="3">
        <v>6</v>
      </c>
      <c r="V30" s="61"/>
    </row>
    <row r="31" spans="1:22" ht="19.5" customHeight="1">
      <c r="A31" s="557"/>
      <c r="B31" s="393"/>
      <c r="C31" s="4" t="s">
        <v>161</v>
      </c>
      <c r="D31" s="155">
        <f t="shared" si="13"/>
        <v>5.0420168067226898</v>
      </c>
      <c r="E31" s="14">
        <v>6</v>
      </c>
      <c r="F31" s="393"/>
      <c r="G31" s="119" t="s">
        <v>34</v>
      </c>
      <c r="H31" s="97">
        <f t="shared" si="9"/>
        <v>0.84033613445378152</v>
      </c>
      <c r="I31" s="322">
        <v>1</v>
      </c>
      <c r="J31" s="578"/>
      <c r="K31" s="58"/>
      <c r="L31" s="97"/>
      <c r="M31" s="42"/>
      <c r="N31" s="393"/>
      <c r="O31" s="45" t="s">
        <v>34</v>
      </c>
      <c r="P31" s="155"/>
      <c r="Q31" s="42">
        <v>1</v>
      </c>
      <c r="R31" s="560"/>
      <c r="S31" s="4" t="s">
        <v>7</v>
      </c>
      <c r="T31" s="155">
        <f t="shared" si="14"/>
        <v>0.50420168067226889</v>
      </c>
      <c r="U31" s="3">
        <v>0.6</v>
      </c>
      <c r="V31" s="61"/>
    </row>
    <row r="32" spans="1:22" ht="19.5" customHeight="1">
      <c r="A32" s="557"/>
      <c r="B32" s="393"/>
      <c r="C32" s="4" t="s">
        <v>7</v>
      </c>
      <c r="D32" s="23">
        <f t="shared" si="13"/>
        <v>1.680672268907563</v>
      </c>
      <c r="E32" s="198">
        <v>2</v>
      </c>
      <c r="F32" s="393"/>
      <c r="G32" s="165"/>
      <c r="H32" s="12"/>
      <c r="I32" s="323"/>
      <c r="J32" s="578"/>
      <c r="K32" s="58"/>
      <c r="L32" s="97"/>
      <c r="M32" s="42"/>
      <c r="N32" s="393"/>
      <c r="O32" s="119"/>
      <c r="P32" s="23"/>
      <c r="Q32" s="120"/>
      <c r="R32" s="560"/>
      <c r="S32" s="290" t="s">
        <v>241</v>
      </c>
      <c r="T32" s="155">
        <f t="shared" si="14"/>
        <v>0.84033613445378152</v>
      </c>
      <c r="U32" s="291">
        <v>1</v>
      </c>
      <c r="V32" s="61"/>
    </row>
    <row r="33" spans="1:22" ht="19.5" customHeight="1">
      <c r="A33" s="557"/>
      <c r="B33" s="393"/>
      <c r="C33" s="4"/>
      <c r="D33" s="23"/>
      <c r="E33" s="198"/>
      <c r="F33" s="393"/>
      <c r="G33" s="165"/>
      <c r="H33" s="12"/>
      <c r="I33" s="323"/>
      <c r="J33" s="578"/>
      <c r="K33" s="50"/>
      <c r="L33" s="98"/>
      <c r="M33" s="42"/>
      <c r="N33" s="393"/>
      <c r="O33" s="325" t="s">
        <v>207</v>
      </c>
      <c r="P33" s="261">
        <f t="shared" ref="P33" si="15">Q33/1190*1000</f>
        <v>6.7226890756302522</v>
      </c>
      <c r="Q33" s="326">
        <v>8</v>
      </c>
      <c r="R33" s="560"/>
      <c r="S33" s="290" t="s">
        <v>50</v>
      </c>
      <c r="T33" s="155">
        <f t="shared" si="14"/>
        <v>10.08403361344538</v>
      </c>
      <c r="U33" s="291">
        <v>12</v>
      </c>
      <c r="V33" s="61"/>
    </row>
    <row r="34" spans="1:22" ht="19.5" customHeight="1">
      <c r="A34" s="557"/>
      <c r="B34" s="393"/>
      <c r="C34" s="119"/>
      <c r="D34" s="104"/>
      <c r="E34" s="166"/>
      <c r="F34" s="393"/>
      <c r="G34" s="10" t="s">
        <v>472</v>
      </c>
      <c r="H34" s="12"/>
      <c r="I34" s="323"/>
      <c r="J34" s="578"/>
      <c r="K34" s="50"/>
      <c r="L34" s="97"/>
      <c r="M34" s="42"/>
      <c r="N34" s="393"/>
      <c r="O34" s="119"/>
      <c r="P34" s="23"/>
      <c r="Q34" s="120"/>
      <c r="R34" s="560"/>
      <c r="S34" s="71"/>
      <c r="T34" s="106"/>
      <c r="U34" s="120"/>
      <c r="V34" s="61"/>
    </row>
    <row r="35" spans="1:22" s="16" customFormat="1" ht="20.100000000000001" customHeight="1">
      <c r="A35" s="381" t="s">
        <v>114</v>
      </c>
      <c r="B35" s="382"/>
      <c r="C35" s="9"/>
      <c r="D35" s="23"/>
      <c r="E35" s="7"/>
      <c r="F35" s="92" t="s">
        <v>115</v>
      </c>
      <c r="G35" s="10"/>
      <c r="H35" s="95"/>
      <c r="I35" s="3"/>
      <c r="J35" s="128"/>
      <c r="K35" s="10"/>
      <c r="L35" s="12"/>
      <c r="M35" s="3"/>
      <c r="N35" s="92" t="s">
        <v>115</v>
      </c>
      <c r="O35" s="10"/>
      <c r="P35" s="95"/>
      <c r="Q35" s="13" t="s">
        <v>516</v>
      </c>
      <c r="R35" s="146"/>
      <c r="S35" s="2"/>
      <c r="T35" s="23"/>
      <c r="U35" s="3"/>
    </row>
    <row r="36" spans="1:22" s="16" customFormat="1" ht="20.100000000000001" customHeight="1" thickBot="1">
      <c r="A36" s="383" t="s">
        <v>116</v>
      </c>
      <c r="B36" s="543"/>
      <c r="C36" s="66"/>
      <c r="D36" s="96"/>
      <c r="E36" s="64"/>
      <c r="F36" s="129"/>
      <c r="G36" s="130"/>
      <c r="H36" s="96"/>
      <c r="I36" s="64"/>
      <c r="J36" s="131"/>
      <c r="K36" s="66"/>
      <c r="L36" s="123"/>
      <c r="M36" s="107"/>
      <c r="N36" s="131"/>
      <c r="O36" s="130" t="s">
        <v>117</v>
      </c>
      <c r="P36" s="123"/>
      <c r="Q36" s="64" t="s">
        <v>143</v>
      </c>
      <c r="R36" s="108"/>
      <c r="S36" s="66"/>
      <c r="T36" s="96"/>
      <c r="U36" s="64"/>
    </row>
    <row r="37" spans="1:22" ht="18.75" customHeight="1" thickBot="1">
      <c r="A37" s="621" t="s">
        <v>20</v>
      </c>
      <c r="B37" s="589" t="s">
        <v>21</v>
      </c>
      <c r="C37" s="590"/>
      <c r="D37" s="591">
        <f>D38*70+D39*75+D40*25+D41*45+D42*60+D43*150</f>
        <v>717.09183673469386</v>
      </c>
      <c r="E37" s="592"/>
      <c r="F37" s="593" t="s">
        <v>21</v>
      </c>
      <c r="G37" s="590"/>
      <c r="H37" s="594">
        <f>H38*70+H39*75+H40*25+H41*45+H42*60+H43*150</f>
        <v>680.2070828331332</v>
      </c>
      <c r="I37" s="595"/>
      <c r="J37" s="596" t="s">
        <v>21</v>
      </c>
      <c r="K37" s="590"/>
      <c r="L37" s="594">
        <f>L38*70+L39*75+L40*25+L41*45+L42*60+L43*150</f>
        <v>760.93069955254828</v>
      </c>
      <c r="M37" s="606"/>
      <c r="N37" s="593" t="s">
        <v>21</v>
      </c>
      <c r="O37" s="590"/>
      <c r="P37" s="594">
        <f>P38*70+P39*75+P40*25+P41*45+P42*60+P43*150</f>
        <v>747.34672328869112</v>
      </c>
      <c r="Q37" s="606"/>
      <c r="R37" s="607" t="s">
        <v>21</v>
      </c>
      <c r="S37" s="608"/>
      <c r="T37" s="580">
        <f>T38*70+T39*75+T40*25+T41*45+T42*60+T43*150</f>
        <v>691.76170468187274</v>
      </c>
      <c r="U37" s="581"/>
      <c r="V37" s="62"/>
    </row>
    <row r="38" spans="1:22" ht="18.75" customHeight="1">
      <c r="A38" s="393"/>
      <c r="B38" s="582" t="s">
        <v>22</v>
      </c>
      <c r="C38" s="583"/>
      <c r="D38" s="584">
        <f>5</f>
        <v>5</v>
      </c>
      <c r="E38" s="585"/>
      <c r="F38" s="582" t="s">
        <v>22</v>
      </c>
      <c r="G38" s="583"/>
      <c r="H38" s="586">
        <f>5</f>
        <v>5</v>
      </c>
      <c r="I38" s="587"/>
      <c r="J38" s="588" t="s">
        <v>22</v>
      </c>
      <c r="K38" s="583"/>
      <c r="L38" s="586">
        <f>5</f>
        <v>5</v>
      </c>
      <c r="M38" s="597"/>
      <c r="N38" s="582" t="s">
        <v>22</v>
      </c>
      <c r="O38" s="583"/>
      <c r="P38" s="586">
        <f>5</f>
        <v>5</v>
      </c>
      <c r="Q38" s="597"/>
      <c r="R38" s="582" t="s">
        <v>22</v>
      </c>
      <c r="S38" s="583"/>
      <c r="T38" s="586">
        <f>5</f>
        <v>5</v>
      </c>
      <c r="U38" s="597"/>
      <c r="V38" s="62"/>
    </row>
    <row r="39" spans="1:22" ht="18.75" customHeight="1">
      <c r="A39" s="393"/>
      <c r="B39" s="600" t="s">
        <v>23</v>
      </c>
      <c r="C39" s="601"/>
      <c r="D39" s="598">
        <f>(D6/35)+(D16*0.8/30)+(D29/80)</f>
        <v>2.817527010804322</v>
      </c>
      <c r="E39" s="599"/>
      <c r="F39" s="600" t="s">
        <v>23</v>
      </c>
      <c r="G39" s="601"/>
      <c r="H39" s="602">
        <f>(H6/35)+(H22/30)+(H29*0.6/35)</f>
        <v>2.1464585834333731</v>
      </c>
      <c r="I39" s="603"/>
      <c r="J39" s="604" t="s">
        <v>23</v>
      </c>
      <c r="K39" s="601"/>
      <c r="L39" s="602">
        <f>(L6/30)+(L9/50)+(L16*0.87/55)+(L19/40)+(L29/35)</f>
        <v>3.0334497435337773</v>
      </c>
      <c r="M39" s="605"/>
      <c r="N39" s="600" t="s">
        <v>23</v>
      </c>
      <c r="O39" s="601"/>
      <c r="P39" s="602">
        <f>(P13/35)+(P6*0.8/35)+(P19/35)+(P29/50)</f>
        <v>2.3508974869864701</v>
      </c>
      <c r="Q39" s="605"/>
      <c r="R39" s="600" t="s">
        <v>23</v>
      </c>
      <c r="S39" s="601"/>
      <c r="T39" s="602">
        <f>(T6/35)+(T17/50)+(T19/35)+(T33/35)</f>
        <v>2.5834333733493398</v>
      </c>
      <c r="U39" s="605"/>
      <c r="V39" s="62"/>
    </row>
    <row r="40" spans="1:22" ht="18.75" customHeight="1">
      <c r="A40" s="393"/>
      <c r="B40" s="600" t="s">
        <v>24</v>
      </c>
      <c r="C40" s="601"/>
      <c r="D40" s="598">
        <f>(D7+D8+D9+D10+D11+D17+D24+D26+D30+D31)/100</f>
        <v>1.73109243697479</v>
      </c>
      <c r="E40" s="599"/>
      <c r="F40" s="600" t="s">
        <v>24</v>
      </c>
      <c r="G40" s="601"/>
      <c r="H40" s="602">
        <f>(H7+H8+H16+H18+H24+H28+H30)/100</f>
        <v>2.26890756302521</v>
      </c>
      <c r="I40" s="603"/>
      <c r="J40" s="604" t="s">
        <v>24</v>
      </c>
      <c r="K40" s="601"/>
      <c r="L40" s="602">
        <f>(L7+L8+L24+L26+L27+L28)/100</f>
        <v>1.2521008403361344</v>
      </c>
      <c r="M40" s="605"/>
      <c r="N40" s="600" t="s">
        <v>24</v>
      </c>
      <c r="O40" s="601"/>
      <c r="P40" s="602">
        <f>(P16+P17+P18+P24+P26+P28+P30)/100</f>
        <v>1.9411764705882353</v>
      </c>
      <c r="Q40" s="605"/>
      <c r="R40" s="600" t="s">
        <v>24</v>
      </c>
      <c r="S40" s="601"/>
      <c r="T40" s="602">
        <f>(T7+T8+T18+T24+T26+T28+T29+T32)/100</f>
        <v>1.420168067226891</v>
      </c>
      <c r="U40" s="605"/>
      <c r="V40" s="62"/>
    </row>
    <row r="41" spans="1:22" ht="18" customHeight="1">
      <c r="A41" s="393"/>
      <c r="B41" s="623" t="s">
        <v>25</v>
      </c>
      <c r="C41" s="601"/>
      <c r="D41" s="598">
        <v>2.5</v>
      </c>
      <c r="E41" s="599"/>
      <c r="F41" s="623" t="s">
        <v>25</v>
      </c>
      <c r="G41" s="601"/>
      <c r="H41" s="602">
        <v>2.5</v>
      </c>
      <c r="I41" s="603"/>
      <c r="J41" s="624" t="s">
        <v>25</v>
      </c>
      <c r="K41" s="601"/>
      <c r="L41" s="602">
        <v>2.2999999999999998</v>
      </c>
      <c r="M41" s="605"/>
      <c r="N41" s="623" t="s">
        <v>25</v>
      </c>
      <c r="O41" s="601"/>
      <c r="P41" s="602">
        <v>2.5</v>
      </c>
      <c r="Q41" s="605"/>
      <c r="R41" s="623" t="s">
        <v>25</v>
      </c>
      <c r="S41" s="601"/>
      <c r="T41" s="602">
        <v>2.5</v>
      </c>
      <c r="U41" s="605"/>
      <c r="V41" s="62"/>
    </row>
    <row r="42" spans="1:22" ht="18.75" customHeight="1">
      <c r="A42" s="393"/>
      <c r="B42" s="615" t="s">
        <v>26</v>
      </c>
      <c r="C42" s="616"/>
      <c r="D42" s="629"/>
      <c r="E42" s="630"/>
      <c r="F42" s="615" t="s">
        <v>26</v>
      </c>
      <c r="G42" s="616"/>
      <c r="H42" s="613"/>
      <c r="I42" s="631"/>
      <c r="J42" s="632" t="s">
        <v>26</v>
      </c>
      <c r="K42" s="633"/>
      <c r="L42" s="613"/>
      <c r="M42" s="614"/>
      <c r="N42" s="615" t="s">
        <v>26</v>
      </c>
      <c r="O42" s="616"/>
      <c r="P42" s="613">
        <v>1</v>
      </c>
      <c r="Q42" s="614"/>
      <c r="R42" s="615" t="s">
        <v>26</v>
      </c>
      <c r="S42" s="616"/>
      <c r="T42" s="613"/>
      <c r="U42" s="614"/>
      <c r="V42" s="62"/>
    </row>
    <row r="43" spans="1:22" ht="18.75" customHeight="1" thickBot="1">
      <c r="A43" s="622"/>
      <c r="B43" s="611" t="s">
        <v>27</v>
      </c>
      <c r="C43" s="612"/>
      <c r="D43" s="617"/>
      <c r="E43" s="618"/>
      <c r="F43" s="611" t="s">
        <v>27</v>
      </c>
      <c r="G43" s="612"/>
      <c r="H43" s="609"/>
      <c r="I43" s="619"/>
      <c r="J43" s="620" t="s">
        <v>27</v>
      </c>
      <c r="K43" s="612"/>
      <c r="L43" s="609">
        <f>(L20/30)+(L12/35)</f>
        <v>0.32412965186074433</v>
      </c>
      <c r="M43" s="610"/>
      <c r="N43" s="611" t="s">
        <v>27</v>
      </c>
      <c r="O43" s="612"/>
      <c r="P43" s="609"/>
      <c r="Q43" s="610"/>
      <c r="R43" s="611" t="s">
        <v>27</v>
      </c>
      <c r="S43" s="612"/>
      <c r="T43" s="609"/>
      <c r="U43" s="610"/>
      <c r="V43" s="62"/>
    </row>
    <row r="44" spans="1:22" ht="24" customHeight="1">
      <c r="A44" s="432" t="s">
        <v>28</v>
      </c>
      <c r="B44" s="433"/>
      <c r="C44" s="433"/>
      <c r="D44" s="433"/>
      <c r="E44" s="433"/>
      <c r="F44" s="433"/>
      <c r="G44" s="433"/>
      <c r="H44" s="433"/>
      <c r="I44" s="433"/>
      <c r="J44" s="433"/>
      <c r="K44" s="433"/>
      <c r="L44" s="433"/>
      <c r="M44" s="433"/>
      <c r="N44" s="433"/>
      <c r="O44" s="433"/>
      <c r="P44" s="433"/>
      <c r="Q44" s="433"/>
      <c r="R44" s="433"/>
      <c r="S44" s="433"/>
      <c r="T44" s="433"/>
      <c r="U44" s="433"/>
      <c r="V44" s="63"/>
    </row>
    <row r="45" spans="1:22" ht="21" customHeight="1">
      <c r="A45" s="424" t="s">
        <v>58</v>
      </c>
      <c r="B45" s="425"/>
      <c r="C45" s="425"/>
      <c r="D45" s="425"/>
      <c r="E45" s="425"/>
      <c r="F45" s="425"/>
      <c r="G45" s="42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  <c r="T45" s="425"/>
      <c r="U45" s="425"/>
      <c r="V45" s="63"/>
    </row>
    <row r="46" spans="1:22" ht="16.5" customHeight="1">
      <c r="A46" s="426"/>
      <c r="B46" s="426"/>
      <c r="C46" s="426"/>
      <c r="D46" s="426"/>
      <c r="E46" s="426"/>
      <c r="F46" s="426"/>
      <c r="G46" s="426"/>
      <c r="H46" s="426"/>
      <c r="I46" s="426"/>
      <c r="J46" s="426"/>
      <c r="K46" s="426"/>
      <c r="L46" s="426"/>
      <c r="M46" s="426"/>
      <c r="N46" s="426"/>
      <c r="O46" s="426"/>
      <c r="P46" s="426"/>
      <c r="Q46" s="426"/>
      <c r="R46" s="426"/>
      <c r="S46" s="426"/>
      <c r="T46" s="426"/>
      <c r="U46" s="426"/>
      <c r="V46" s="59"/>
    </row>
    <row r="47" spans="1:22" ht="16.5" customHeight="1">
      <c r="A47" s="62"/>
      <c r="B47" s="60"/>
      <c r="C47" s="60"/>
      <c r="D47" s="60"/>
      <c r="E47" s="60"/>
      <c r="F47" s="60"/>
      <c r="G47" s="60"/>
      <c r="H47" s="60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</row>
    <row r="48" spans="1:22" ht="16.5" customHeight="1">
      <c r="A48" s="62"/>
      <c r="B48" s="60"/>
      <c r="C48" s="60"/>
      <c r="D48" s="60"/>
      <c r="E48" s="60"/>
      <c r="F48" s="60"/>
      <c r="G48" s="60"/>
      <c r="H48" s="60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</row>
    <row r="49" spans="1:22" ht="16.5" customHeight="1">
      <c r="A49" s="62"/>
      <c r="B49" s="60"/>
      <c r="C49" s="60"/>
      <c r="D49" s="60"/>
      <c r="E49" s="60"/>
      <c r="F49" s="60"/>
      <c r="G49" s="60"/>
      <c r="H49" s="60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</row>
    <row r="50" spans="1:22" ht="16.5" customHeight="1">
      <c r="A50" s="62"/>
      <c r="B50" s="60"/>
      <c r="C50" s="60"/>
      <c r="D50" s="60"/>
      <c r="E50" s="60"/>
      <c r="F50" s="60"/>
      <c r="G50" s="60"/>
      <c r="H50" s="60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</row>
    <row r="51" spans="1:22" ht="16.5" customHeight="1">
      <c r="A51" s="62"/>
      <c r="B51" s="60"/>
      <c r="C51" s="60"/>
      <c r="D51" s="60"/>
      <c r="E51" s="60"/>
      <c r="F51" s="60"/>
      <c r="G51" s="60"/>
      <c r="H51" s="60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</row>
    <row r="52" spans="1:22" ht="16.5" customHeight="1">
      <c r="A52" s="62"/>
      <c r="B52" s="60"/>
      <c r="C52" s="60"/>
      <c r="D52" s="60"/>
      <c r="E52" s="60"/>
      <c r="F52" s="60"/>
      <c r="G52" s="60"/>
      <c r="H52" s="60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</row>
    <row r="53" spans="1:22" ht="16.5" customHeight="1">
      <c r="A53" s="62"/>
      <c r="B53" s="60"/>
      <c r="C53" s="60"/>
      <c r="D53" s="60"/>
      <c r="E53" s="60"/>
      <c r="F53" s="60"/>
      <c r="G53" s="60"/>
      <c r="H53" s="60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</row>
    <row r="54" spans="1:22" ht="16.5" customHeight="1">
      <c r="A54" s="62"/>
      <c r="B54" s="60"/>
      <c r="C54" s="60"/>
      <c r="D54" s="60"/>
      <c r="E54" s="60"/>
      <c r="F54" s="60"/>
      <c r="G54" s="60"/>
      <c r="H54" s="60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</row>
    <row r="55" spans="1:22" ht="16.5" customHeight="1">
      <c r="A55" s="62"/>
      <c r="B55" s="60"/>
      <c r="C55" s="60"/>
      <c r="D55" s="60"/>
      <c r="E55" s="60"/>
      <c r="F55" s="60"/>
      <c r="G55" s="60"/>
      <c r="H55" s="60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</row>
    <row r="56" spans="1:22" ht="16.5" customHeight="1">
      <c r="A56" s="62"/>
      <c r="B56" s="60"/>
      <c r="C56" s="60"/>
      <c r="D56" s="60"/>
      <c r="E56" s="60"/>
      <c r="F56" s="60"/>
      <c r="G56" s="60"/>
      <c r="H56" s="60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</row>
    <row r="57" spans="1:22" ht="16.5" customHeight="1">
      <c r="A57" s="62"/>
      <c r="B57" s="60"/>
      <c r="C57" s="60"/>
      <c r="D57" s="60"/>
      <c r="E57" s="60"/>
      <c r="F57" s="60"/>
      <c r="G57" s="60"/>
      <c r="H57" s="60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</row>
    <row r="58" spans="1:22" ht="16.5" customHeight="1">
      <c r="A58" s="62"/>
      <c r="B58" s="60"/>
      <c r="C58" s="60"/>
      <c r="D58" s="60"/>
      <c r="E58" s="60"/>
      <c r="F58" s="60"/>
      <c r="G58" s="60"/>
      <c r="H58" s="60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</row>
    <row r="59" spans="1:22" ht="16.5" customHeight="1">
      <c r="A59" s="62"/>
      <c r="B59" s="60"/>
      <c r="C59" s="60"/>
      <c r="D59" s="60"/>
      <c r="E59" s="60"/>
      <c r="F59" s="60"/>
      <c r="G59" s="60"/>
      <c r="H59" s="60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</row>
    <row r="60" spans="1:22" ht="16.5" customHeight="1">
      <c r="A60" s="62"/>
      <c r="B60" s="60"/>
      <c r="C60" s="60"/>
      <c r="D60" s="60"/>
      <c r="E60" s="60"/>
      <c r="F60" s="60"/>
      <c r="G60" s="60"/>
      <c r="H60" s="60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</row>
    <row r="61" spans="1:22" ht="16.5" customHeight="1">
      <c r="A61" s="62"/>
      <c r="B61" s="60"/>
      <c r="C61" s="60"/>
      <c r="D61" s="60"/>
      <c r="E61" s="60"/>
      <c r="F61" s="60"/>
      <c r="G61" s="60"/>
      <c r="H61" s="60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</row>
    <row r="62" spans="1:22" ht="16.5" customHeight="1">
      <c r="A62" s="62"/>
      <c r="B62" s="60"/>
      <c r="C62" s="60"/>
      <c r="D62" s="60"/>
      <c r="E62" s="60"/>
      <c r="F62" s="60"/>
      <c r="G62" s="60"/>
      <c r="H62" s="60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</row>
    <row r="63" spans="1:22" ht="16.5" customHeight="1">
      <c r="A63" s="62"/>
      <c r="B63" s="60"/>
      <c r="C63" s="60"/>
      <c r="D63" s="60"/>
      <c r="E63" s="60"/>
      <c r="F63" s="60"/>
      <c r="G63" s="60"/>
      <c r="H63" s="60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</row>
    <row r="64" spans="1:22" ht="16.5" customHeight="1">
      <c r="A64" s="62"/>
      <c r="B64" s="60"/>
      <c r="C64" s="60"/>
      <c r="D64" s="60"/>
      <c r="E64" s="60"/>
      <c r="F64" s="60"/>
      <c r="G64" s="60"/>
      <c r="H64" s="60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</row>
    <row r="65" spans="1:22" ht="16.5" customHeight="1">
      <c r="A65" s="62"/>
      <c r="B65" s="60"/>
      <c r="C65" s="60"/>
      <c r="D65" s="60"/>
      <c r="E65" s="60"/>
      <c r="F65" s="60"/>
      <c r="G65" s="60"/>
      <c r="H65" s="60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</row>
    <row r="66" spans="1:22" ht="16.5" customHeight="1">
      <c r="A66" s="62"/>
      <c r="B66" s="60"/>
      <c r="C66" s="60"/>
      <c r="D66" s="60"/>
      <c r="E66" s="60"/>
      <c r="F66" s="60"/>
      <c r="G66" s="60"/>
      <c r="H66" s="60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</row>
    <row r="67" spans="1:22" ht="16.5" customHeight="1">
      <c r="A67" s="62"/>
      <c r="B67" s="60"/>
      <c r="C67" s="60"/>
      <c r="D67" s="60"/>
      <c r="E67" s="60"/>
      <c r="F67" s="60"/>
      <c r="G67" s="60"/>
      <c r="H67" s="60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</row>
    <row r="68" spans="1:22" ht="16.5" customHeight="1">
      <c r="A68" s="62"/>
      <c r="B68" s="60"/>
      <c r="C68" s="60"/>
      <c r="D68" s="60"/>
      <c r="E68" s="60"/>
      <c r="F68" s="60"/>
      <c r="G68" s="60"/>
      <c r="H68" s="60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</row>
    <row r="69" spans="1:22" ht="16.5" customHeight="1">
      <c r="A69" s="62"/>
      <c r="B69" s="60"/>
      <c r="C69" s="60"/>
      <c r="D69" s="60"/>
      <c r="E69" s="60"/>
      <c r="F69" s="60"/>
      <c r="G69" s="60"/>
      <c r="H69" s="60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</row>
    <row r="70" spans="1:22" ht="16.5" customHeight="1">
      <c r="A70" s="62"/>
      <c r="B70" s="60"/>
      <c r="C70" s="60"/>
      <c r="D70" s="60"/>
      <c r="E70" s="60"/>
      <c r="F70" s="60"/>
      <c r="G70" s="60"/>
      <c r="H70" s="60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</row>
    <row r="71" spans="1:22" ht="16.5" customHeight="1">
      <c r="A71" s="62"/>
      <c r="B71" s="60"/>
      <c r="C71" s="60"/>
      <c r="D71" s="60"/>
      <c r="E71" s="60"/>
      <c r="F71" s="60"/>
      <c r="G71" s="60"/>
      <c r="H71" s="60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</row>
    <row r="72" spans="1:22" ht="16.5" customHeight="1">
      <c r="A72" s="62"/>
      <c r="B72" s="60"/>
      <c r="C72" s="60"/>
      <c r="D72" s="60"/>
      <c r="E72" s="60"/>
      <c r="F72" s="60"/>
      <c r="G72" s="60"/>
      <c r="H72" s="60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</row>
    <row r="73" spans="1:22" ht="16.5" customHeight="1">
      <c r="A73" s="62"/>
      <c r="B73" s="60"/>
      <c r="C73" s="60"/>
      <c r="D73" s="60"/>
      <c r="E73" s="60"/>
      <c r="F73" s="60"/>
      <c r="G73" s="60"/>
      <c r="H73" s="60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</row>
    <row r="74" spans="1:22" ht="16.5" customHeight="1">
      <c r="A74" s="62"/>
      <c r="B74" s="60"/>
      <c r="C74" s="60"/>
      <c r="D74" s="60"/>
      <c r="E74" s="60"/>
      <c r="F74" s="60"/>
      <c r="G74" s="60"/>
      <c r="H74" s="60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</row>
    <row r="75" spans="1:22" ht="16.5" customHeight="1">
      <c r="A75" s="62"/>
      <c r="B75" s="60"/>
      <c r="C75" s="60"/>
      <c r="D75" s="60"/>
      <c r="E75" s="60"/>
      <c r="F75" s="60"/>
      <c r="G75" s="60"/>
      <c r="H75" s="60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</row>
    <row r="76" spans="1:22" ht="16.5" customHeight="1">
      <c r="A76" s="62"/>
      <c r="B76" s="60"/>
      <c r="C76" s="60"/>
      <c r="D76" s="60"/>
      <c r="E76" s="60"/>
      <c r="F76" s="60"/>
      <c r="G76" s="60"/>
      <c r="H76" s="60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</row>
    <row r="77" spans="1:22" ht="16.5" customHeight="1">
      <c r="A77" s="62"/>
      <c r="B77" s="60"/>
      <c r="C77" s="60"/>
      <c r="D77" s="60"/>
      <c r="E77" s="60"/>
      <c r="F77" s="60"/>
      <c r="G77" s="60"/>
      <c r="H77" s="60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</row>
    <row r="78" spans="1:22" ht="16.5" customHeight="1">
      <c r="A78" s="62"/>
      <c r="B78" s="60"/>
      <c r="C78" s="60"/>
      <c r="D78" s="60"/>
      <c r="E78" s="60"/>
      <c r="F78" s="60"/>
      <c r="G78" s="60"/>
      <c r="H78" s="60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</row>
    <row r="79" spans="1:22" ht="16.5" customHeight="1">
      <c r="A79" s="62"/>
      <c r="B79" s="60"/>
      <c r="C79" s="60"/>
      <c r="D79" s="60"/>
      <c r="E79" s="60"/>
      <c r="F79" s="60"/>
      <c r="G79" s="60"/>
      <c r="H79" s="60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</row>
    <row r="80" spans="1:22" ht="16.5" customHeight="1">
      <c r="A80" s="62"/>
      <c r="B80" s="60"/>
      <c r="C80" s="60"/>
      <c r="D80" s="60"/>
      <c r="E80" s="60"/>
      <c r="F80" s="60"/>
      <c r="G80" s="60"/>
      <c r="H80" s="60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</row>
    <row r="81" spans="1:22" ht="16.5" customHeight="1">
      <c r="A81" s="62"/>
      <c r="B81" s="60"/>
      <c r="C81" s="60"/>
      <c r="D81" s="60"/>
      <c r="E81" s="60"/>
      <c r="F81" s="60"/>
      <c r="G81" s="60"/>
      <c r="H81" s="60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</row>
    <row r="82" spans="1:22" ht="16.5" customHeight="1">
      <c r="A82" s="62"/>
      <c r="B82" s="60"/>
      <c r="C82" s="60"/>
      <c r="D82" s="60"/>
      <c r="E82" s="60"/>
      <c r="F82" s="60"/>
      <c r="G82" s="60"/>
      <c r="H82" s="60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</row>
    <row r="83" spans="1:22" ht="16.5" customHeight="1">
      <c r="A83" s="62"/>
      <c r="B83" s="60"/>
      <c r="C83" s="60"/>
      <c r="D83" s="60"/>
      <c r="E83" s="60"/>
      <c r="F83" s="60"/>
      <c r="G83" s="60"/>
      <c r="H83" s="60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</row>
    <row r="84" spans="1:22" ht="16.5" customHeight="1">
      <c r="A84" s="62"/>
      <c r="B84" s="60"/>
      <c r="C84" s="60"/>
      <c r="D84" s="60"/>
      <c r="E84" s="60"/>
      <c r="F84" s="60"/>
      <c r="G84" s="60"/>
      <c r="H84" s="60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</row>
    <row r="85" spans="1:22" ht="16.5" customHeight="1">
      <c r="A85" s="62"/>
      <c r="B85" s="60"/>
      <c r="C85" s="60"/>
      <c r="D85" s="60"/>
      <c r="E85" s="60"/>
      <c r="F85" s="60"/>
      <c r="G85" s="60"/>
      <c r="H85" s="60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</row>
    <row r="86" spans="1:22" ht="16.5" customHeight="1">
      <c r="A86" s="62"/>
      <c r="B86" s="60"/>
      <c r="C86" s="60"/>
      <c r="D86" s="60"/>
      <c r="E86" s="60"/>
      <c r="F86" s="60"/>
      <c r="G86" s="60"/>
      <c r="H86" s="60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</row>
    <row r="87" spans="1:22" ht="16.5" customHeight="1">
      <c r="A87" s="62"/>
      <c r="B87" s="60"/>
      <c r="C87" s="60"/>
      <c r="D87" s="60"/>
      <c r="E87" s="60"/>
      <c r="F87" s="60"/>
      <c r="G87" s="60"/>
      <c r="H87" s="60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</row>
    <row r="88" spans="1:22" ht="16.5" customHeight="1">
      <c r="A88" s="62"/>
      <c r="B88" s="60"/>
      <c r="C88" s="60"/>
      <c r="D88" s="60"/>
      <c r="E88" s="60"/>
      <c r="F88" s="60"/>
      <c r="G88" s="60"/>
      <c r="H88" s="60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</row>
    <row r="89" spans="1:22" ht="16.5" customHeight="1">
      <c r="A89" s="62"/>
      <c r="B89" s="60"/>
      <c r="C89" s="60"/>
      <c r="D89" s="60"/>
      <c r="E89" s="60"/>
      <c r="F89" s="60"/>
      <c r="G89" s="60"/>
      <c r="H89" s="60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</row>
    <row r="90" spans="1:22" ht="16.5" customHeight="1">
      <c r="A90" s="62"/>
      <c r="B90" s="60"/>
      <c r="C90" s="60"/>
      <c r="D90" s="60"/>
      <c r="E90" s="60"/>
      <c r="F90" s="60"/>
      <c r="G90" s="60"/>
      <c r="H90" s="60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</row>
    <row r="91" spans="1:22" ht="16.5" customHeight="1">
      <c r="A91" s="62"/>
      <c r="B91" s="60"/>
      <c r="C91" s="60"/>
      <c r="D91" s="60"/>
      <c r="E91" s="60"/>
      <c r="F91" s="60"/>
      <c r="G91" s="60"/>
      <c r="H91" s="60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</row>
    <row r="92" spans="1:22" ht="16.5" customHeight="1">
      <c r="A92" s="62"/>
      <c r="B92" s="60"/>
      <c r="C92" s="60"/>
      <c r="D92" s="60"/>
      <c r="E92" s="60"/>
      <c r="F92" s="60"/>
      <c r="G92" s="60"/>
      <c r="H92" s="60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</row>
    <row r="93" spans="1:22" ht="16.5" customHeight="1">
      <c r="A93" s="62"/>
      <c r="B93" s="60"/>
      <c r="C93" s="60"/>
      <c r="D93" s="60"/>
      <c r="E93" s="60"/>
      <c r="F93" s="60"/>
      <c r="G93" s="60"/>
      <c r="H93" s="60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</row>
    <row r="94" spans="1:22" ht="16.5" customHeight="1">
      <c r="A94" s="62"/>
      <c r="B94" s="60"/>
      <c r="C94" s="60"/>
      <c r="D94" s="60"/>
      <c r="E94" s="60"/>
      <c r="F94" s="60"/>
      <c r="G94" s="60"/>
      <c r="H94" s="60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</row>
    <row r="95" spans="1:22" ht="16.5" customHeight="1">
      <c r="A95" s="62"/>
      <c r="B95" s="60"/>
      <c r="C95" s="60"/>
      <c r="D95" s="60"/>
      <c r="E95" s="60"/>
      <c r="F95" s="60"/>
      <c r="G95" s="60"/>
      <c r="H95" s="60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</row>
    <row r="96" spans="1:22" ht="16.5" customHeight="1">
      <c r="A96" s="62"/>
      <c r="B96" s="60"/>
      <c r="C96" s="60"/>
      <c r="D96" s="60"/>
      <c r="E96" s="60"/>
      <c r="F96" s="60"/>
      <c r="G96" s="60"/>
      <c r="H96" s="60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</row>
    <row r="97" spans="1:22" ht="16.5" customHeight="1">
      <c r="A97" s="62"/>
      <c r="B97" s="60"/>
      <c r="C97" s="60"/>
      <c r="D97" s="60"/>
      <c r="E97" s="60"/>
      <c r="F97" s="60"/>
      <c r="G97" s="60"/>
      <c r="H97" s="60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</row>
    <row r="98" spans="1:22" ht="16.5" customHeight="1">
      <c r="A98" s="62"/>
      <c r="B98" s="60"/>
      <c r="C98" s="60"/>
      <c r="D98" s="60"/>
      <c r="E98" s="60"/>
      <c r="F98" s="60"/>
      <c r="G98" s="60"/>
      <c r="H98" s="60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</row>
    <row r="99" spans="1:22" ht="16.5" customHeight="1">
      <c r="A99" s="62"/>
      <c r="B99" s="60"/>
      <c r="C99" s="60"/>
      <c r="D99" s="60"/>
      <c r="E99" s="60"/>
      <c r="F99" s="60"/>
      <c r="G99" s="60"/>
      <c r="H99" s="60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</row>
    <row r="100" spans="1:22" ht="16.5" customHeight="1">
      <c r="A100" s="62"/>
      <c r="B100" s="60"/>
      <c r="C100" s="60"/>
      <c r="D100" s="60"/>
      <c r="E100" s="60"/>
      <c r="F100" s="60"/>
      <c r="G100" s="60"/>
      <c r="H100" s="60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</row>
    <row r="101" spans="1:22" ht="16.5" customHeight="1">
      <c r="A101" s="62"/>
      <c r="B101" s="60"/>
      <c r="C101" s="60"/>
      <c r="D101" s="60"/>
      <c r="E101" s="60"/>
      <c r="F101" s="60"/>
      <c r="G101" s="60"/>
      <c r="H101" s="60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</row>
    <row r="102" spans="1:22" ht="16.5" customHeight="1">
      <c r="A102" s="62"/>
      <c r="B102" s="60"/>
      <c r="C102" s="60"/>
      <c r="D102" s="60"/>
      <c r="E102" s="60"/>
      <c r="F102" s="60"/>
      <c r="G102" s="60"/>
      <c r="H102" s="60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</row>
    <row r="103" spans="1:22" ht="16.5" customHeight="1">
      <c r="A103" s="62"/>
      <c r="B103" s="60"/>
      <c r="C103" s="60"/>
      <c r="D103" s="60"/>
      <c r="E103" s="60"/>
      <c r="F103" s="60"/>
      <c r="G103" s="60"/>
      <c r="H103" s="60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</row>
    <row r="104" spans="1:22" ht="16.5" customHeight="1">
      <c r="A104" s="62"/>
      <c r="B104" s="60"/>
      <c r="C104" s="60"/>
      <c r="D104" s="60"/>
      <c r="E104" s="60"/>
      <c r="F104" s="60"/>
      <c r="G104" s="60"/>
      <c r="H104" s="60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</row>
    <row r="105" spans="1:22" ht="16.5" customHeight="1">
      <c r="A105" s="62"/>
      <c r="B105" s="60"/>
      <c r="C105" s="60"/>
      <c r="D105" s="60"/>
      <c r="E105" s="60"/>
      <c r="F105" s="60"/>
      <c r="G105" s="60"/>
      <c r="H105" s="60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</row>
    <row r="106" spans="1:22" ht="16.5" customHeight="1">
      <c r="A106" s="62"/>
      <c r="B106" s="60"/>
      <c r="C106" s="60"/>
      <c r="D106" s="60"/>
      <c r="E106" s="60"/>
      <c r="F106" s="60"/>
      <c r="G106" s="60"/>
      <c r="H106" s="60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</row>
    <row r="107" spans="1:22" ht="16.5" customHeight="1">
      <c r="A107" s="62"/>
      <c r="B107" s="60"/>
      <c r="C107" s="60"/>
      <c r="D107" s="60"/>
      <c r="E107" s="60"/>
      <c r="F107" s="60"/>
      <c r="G107" s="60"/>
      <c r="H107" s="60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</row>
    <row r="108" spans="1:22" ht="16.5" customHeight="1">
      <c r="A108" s="62"/>
      <c r="B108" s="60"/>
      <c r="C108" s="60"/>
      <c r="D108" s="60"/>
      <c r="E108" s="60"/>
      <c r="F108" s="60"/>
      <c r="G108" s="60"/>
      <c r="H108" s="60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</row>
    <row r="109" spans="1:22" ht="16.5" customHeight="1">
      <c r="A109" s="62"/>
      <c r="B109" s="60"/>
      <c r="C109" s="60"/>
      <c r="D109" s="60"/>
      <c r="E109" s="60"/>
      <c r="F109" s="60"/>
      <c r="G109" s="60"/>
      <c r="H109" s="60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</row>
    <row r="110" spans="1:22" ht="16.5" customHeight="1">
      <c r="A110" s="62"/>
      <c r="B110" s="60"/>
      <c r="C110" s="60"/>
      <c r="D110" s="60"/>
      <c r="E110" s="60"/>
      <c r="F110" s="60"/>
      <c r="G110" s="60"/>
      <c r="H110" s="60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</row>
    <row r="111" spans="1:22" ht="16.5" customHeight="1">
      <c r="A111" s="62"/>
      <c r="B111" s="60"/>
      <c r="C111" s="60"/>
      <c r="D111" s="60"/>
      <c r="E111" s="60"/>
      <c r="F111" s="60"/>
      <c r="G111" s="60"/>
      <c r="H111" s="60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</row>
    <row r="112" spans="1:22" ht="16.5" customHeight="1">
      <c r="A112" s="62"/>
      <c r="B112" s="60"/>
      <c r="C112" s="60"/>
      <c r="D112" s="60"/>
      <c r="E112" s="60"/>
      <c r="F112" s="60"/>
      <c r="G112" s="60"/>
      <c r="H112" s="60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</row>
    <row r="113" spans="1:22" ht="16.5" customHeight="1">
      <c r="A113" s="62"/>
      <c r="B113" s="60"/>
      <c r="C113" s="60"/>
      <c r="D113" s="60"/>
      <c r="E113" s="60"/>
      <c r="F113" s="60"/>
      <c r="G113" s="60"/>
      <c r="H113" s="60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</row>
    <row r="114" spans="1:22" ht="16.5" customHeight="1">
      <c r="A114" s="62"/>
      <c r="B114" s="60"/>
      <c r="C114" s="60"/>
      <c r="D114" s="60"/>
      <c r="E114" s="60"/>
      <c r="F114" s="60"/>
      <c r="G114" s="60"/>
      <c r="H114" s="60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</row>
    <row r="115" spans="1:22" ht="16.5" customHeight="1">
      <c r="A115" s="62"/>
      <c r="B115" s="60"/>
      <c r="C115" s="60"/>
      <c r="D115" s="60"/>
      <c r="E115" s="60"/>
      <c r="F115" s="60"/>
      <c r="G115" s="60"/>
      <c r="H115" s="60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</row>
    <row r="116" spans="1:22" ht="16.5" customHeight="1">
      <c r="A116" s="62"/>
      <c r="B116" s="60"/>
      <c r="C116" s="60"/>
      <c r="D116" s="60"/>
      <c r="E116" s="60"/>
      <c r="F116" s="60"/>
      <c r="G116" s="60"/>
      <c r="H116" s="60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</row>
    <row r="117" spans="1:22" ht="16.5" customHeight="1">
      <c r="A117" s="62"/>
      <c r="B117" s="60"/>
      <c r="C117" s="60"/>
      <c r="D117" s="60"/>
      <c r="E117" s="60"/>
      <c r="F117" s="60"/>
      <c r="G117" s="60"/>
      <c r="H117" s="60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</row>
    <row r="118" spans="1:22" ht="16.5" customHeight="1">
      <c r="A118" s="62"/>
      <c r="B118" s="60"/>
      <c r="C118" s="60"/>
      <c r="D118" s="60"/>
      <c r="E118" s="60"/>
      <c r="F118" s="60"/>
      <c r="G118" s="60"/>
      <c r="H118" s="60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</row>
    <row r="119" spans="1:22" ht="16.5" customHeight="1">
      <c r="A119" s="62"/>
      <c r="B119" s="60"/>
      <c r="C119" s="60"/>
      <c r="D119" s="60"/>
      <c r="E119" s="60"/>
      <c r="F119" s="60"/>
      <c r="G119" s="60"/>
      <c r="H119" s="60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</row>
    <row r="120" spans="1:22" ht="16.5" customHeight="1">
      <c r="A120" s="62"/>
      <c r="B120" s="60"/>
      <c r="C120" s="60"/>
      <c r="D120" s="60"/>
      <c r="E120" s="60"/>
      <c r="F120" s="60"/>
      <c r="G120" s="60"/>
      <c r="H120" s="60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</row>
    <row r="121" spans="1:22" ht="16.5" customHeight="1">
      <c r="A121" s="62"/>
      <c r="B121" s="60"/>
      <c r="C121" s="60"/>
      <c r="D121" s="60"/>
      <c r="E121" s="60"/>
      <c r="F121" s="60"/>
      <c r="G121" s="60"/>
      <c r="H121" s="60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</row>
    <row r="122" spans="1:22" ht="16.5" customHeight="1">
      <c r="A122" s="62"/>
      <c r="B122" s="60"/>
      <c r="C122" s="60"/>
      <c r="D122" s="60"/>
      <c r="E122" s="60"/>
      <c r="F122" s="60"/>
      <c r="G122" s="60"/>
      <c r="H122" s="60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</row>
    <row r="123" spans="1:22" ht="16.5" customHeight="1">
      <c r="A123" s="62"/>
      <c r="B123" s="60"/>
      <c r="C123" s="60"/>
      <c r="D123" s="60"/>
      <c r="E123" s="60"/>
      <c r="F123" s="60"/>
      <c r="G123" s="60"/>
      <c r="H123" s="60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</row>
    <row r="124" spans="1:22" ht="16.5" customHeight="1">
      <c r="A124" s="62"/>
      <c r="B124" s="60"/>
      <c r="C124" s="60"/>
      <c r="D124" s="60"/>
      <c r="E124" s="60"/>
      <c r="F124" s="60"/>
      <c r="G124" s="60"/>
      <c r="H124" s="60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</row>
    <row r="125" spans="1:22" ht="16.5" customHeight="1">
      <c r="A125" s="62"/>
      <c r="B125" s="60"/>
      <c r="C125" s="60"/>
      <c r="D125" s="60"/>
      <c r="E125" s="60"/>
      <c r="F125" s="60"/>
      <c r="G125" s="60"/>
      <c r="H125" s="60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</row>
    <row r="126" spans="1:22" ht="16.5" customHeight="1">
      <c r="A126" s="62"/>
      <c r="B126" s="60"/>
      <c r="C126" s="60"/>
      <c r="D126" s="60"/>
      <c r="E126" s="60"/>
      <c r="F126" s="60"/>
      <c r="G126" s="60"/>
      <c r="H126" s="60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</row>
    <row r="127" spans="1:22" ht="16.5" customHeight="1">
      <c r="A127" s="62"/>
      <c r="B127" s="60"/>
      <c r="C127" s="60"/>
      <c r="D127" s="60"/>
      <c r="E127" s="60"/>
      <c r="F127" s="60"/>
      <c r="G127" s="60"/>
      <c r="H127" s="60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</row>
    <row r="128" spans="1:22" ht="16.5" customHeight="1">
      <c r="A128" s="62"/>
      <c r="B128" s="60"/>
      <c r="C128" s="60"/>
      <c r="D128" s="60"/>
      <c r="E128" s="60"/>
      <c r="F128" s="60"/>
      <c r="G128" s="60"/>
      <c r="H128" s="60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</row>
    <row r="129" spans="1:22" ht="16.5" customHeight="1">
      <c r="A129" s="62"/>
      <c r="B129" s="60"/>
      <c r="C129" s="60"/>
      <c r="D129" s="60"/>
      <c r="E129" s="60"/>
      <c r="F129" s="60"/>
      <c r="G129" s="60"/>
      <c r="H129" s="60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</row>
    <row r="130" spans="1:22" ht="16.5" customHeight="1">
      <c r="A130" s="62"/>
      <c r="B130" s="60"/>
      <c r="C130" s="60"/>
      <c r="D130" s="60"/>
      <c r="E130" s="60"/>
      <c r="F130" s="60"/>
      <c r="G130" s="60"/>
      <c r="H130" s="60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</row>
    <row r="131" spans="1:22" ht="16.5" customHeight="1">
      <c r="A131" s="62"/>
      <c r="B131" s="60"/>
      <c r="C131" s="60"/>
      <c r="D131" s="60"/>
      <c r="E131" s="60"/>
      <c r="F131" s="60"/>
      <c r="G131" s="60"/>
      <c r="H131" s="60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</row>
    <row r="132" spans="1:22" ht="16.5" customHeight="1">
      <c r="A132" s="62"/>
      <c r="B132" s="60"/>
      <c r="C132" s="60"/>
      <c r="D132" s="60"/>
      <c r="E132" s="60"/>
      <c r="F132" s="60"/>
      <c r="G132" s="60"/>
      <c r="H132" s="60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</row>
    <row r="133" spans="1:22" ht="16.5" customHeight="1">
      <c r="A133" s="62"/>
      <c r="B133" s="60"/>
      <c r="C133" s="60"/>
      <c r="D133" s="60"/>
      <c r="E133" s="60"/>
      <c r="F133" s="60"/>
      <c r="G133" s="60"/>
      <c r="H133" s="60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</row>
    <row r="134" spans="1:22" ht="16.5" customHeight="1">
      <c r="A134" s="62"/>
      <c r="B134" s="60"/>
      <c r="C134" s="60"/>
      <c r="D134" s="60"/>
      <c r="E134" s="60"/>
      <c r="F134" s="60"/>
      <c r="G134" s="60"/>
      <c r="H134" s="60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</row>
    <row r="135" spans="1:22" ht="16.5" customHeight="1">
      <c r="A135" s="62"/>
      <c r="B135" s="60"/>
      <c r="C135" s="60"/>
      <c r="D135" s="60"/>
      <c r="E135" s="60"/>
      <c r="F135" s="60"/>
      <c r="G135" s="60"/>
      <c r="H135" s="60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</row>
    <row r="136" spans="1:22" ht="16.5" customHeight="1">
      <c r="A136" s="62"/>
      <c r="B136" s="60"/>
      <c r="C136" s="60"/>
      <c r="D136" s="60"/>
      <c r="E136" s="60"/>
      <c r="F136" s="60"/>
      <c r="G136" s="60"/>
      <c r="H136" s="60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</row>
    <row r="137" spans="1:22" ht="16.5" customHeight="1">
      <c r="A137" s="62"/>
      <c r="B137" s="60"/>
      <c r="C137" s="60"/>
      <c r="D137" s="60"/>
      <c r="E137" s="60"/>
      <c r="F137" s="60"/>
      <c r="G137" s="60"/>
      <c r="H137" s="60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</row>
    <row r="138" spans="1:22" ht="16.5" customHeight="1">
      <c r="A138" s="62"/>
      <c r="B138" s="60"/>
      <c r="C138" s="60"/>
      <c r="D138" s="60"/>
      <c r="E138" s="60"/>
      <c r="F138" s="60"/>
      <c r="G138" s="60"/>
      <c r="H138" s="60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</row>
    <row r="139" spans="1:22" ht="16.5" customHeight="1">
      <c r="A139" s="62"/>
      <c r="B139" s="60"/>
      <c r="C139" s="60"/>
      <c r="D139" s="60"/>
      <c r="E139" s="60"/>
      <c r="F139" s="60"/>
      <c r="G139" s="60"/>
      <c r="H139" s="60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</row>
    <row r="140" spans="1:22" ht="16.5" customHeight="1">
      <c r="A140" s="62"/>
      <c r="B140" s="60"/>
      <c r="C140" s="60"/>
      <c r="D140" s="60"/>
      <c r="E140" s="60"/>
      <c r="F140" s="60"/>
      <c r="G140" s="60"/>
      <c r="H140" s="60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</row>
    <row r="141" spans="1:22" ht="16.5" customHeight="1">
      <c r="A141" s="62"/>
      <c r="B141" s="60"/>
      <c r="C141" s="60"/>
      <c r="D141" s="60"/>
      <c r="E141" s="60"/>
      <c r="F141" s="60"/>
      <c r="G141" s="60"/>
      <c r="H141" s="60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</row>
    <row r="142" spans="1:22" ht="16.5" customHeight="1">
      <c r="A142" s="62"/>
      <c r="B142" s="60"/>
      <c r="C142" s="60"/>
      <c r="D142" s="60"/>
      <c r="E142" s="60"/>
      <c r="F142" s="60"/>
      <c r="G142" s="60"/>
      <c r="H142" s="60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</row>
    <row r="143" spans="1:22" ht="16.5" customHeight="1">
      <c r="A143" s="62"/>
      <c r="B143" s="60"/>
      <c r="C143" s="60"/>
      <c r="D143" s="60"/>
      <c r="E143" s="60"/>
      <c r="F143" s="60"/>
      <c r="G143" s="60"/>
      <c r="H143" s="60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</row>
    <row r="144" spans="1:22" ht="16.5" customHeight="1">
      <c r="A144" s="62"/>
      <c r="B144" s="60"/>
      <c r="C144" s="60"/>
      <c r="D144" s="60"/>
      <c r="E144" s="60"/>
      <c r="F144" s="60"/>
      <c r="G144" s="60"/>
      <c r="H144" s="60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</row>
    <row r="145" spans="1:22" ht="16.5" customHeight="1">
      <c r="A145" s="62"/>
      <c r="B145" s="60"/>
      <c r="C145" s="60"/>
      <c r="D145" s="60"/>
      <c r="E145" s="60"/>
      <c r="F145" s="60"/>
      <c r="G145" s="60"/>
      <c r="H145" s="60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</row>
    <row r="146" spans="1:22" ht="16.5" customHeight="1">
      <c r="A146" s="62"/>
      <c r="B146" s="60"/>
      <c r="C146" s="60"/>
      <c r="D146" s="60"/>
      <c r="E146" s="60"/>
      <c r="F146" s="60"/>
      <c r="G146" s="60"/>
      <c r="H146" s="60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</row>
    <row r="147" spans="1:22" ht="16.5" customHeight="1">
      <c r="A147" s="62"/>
      <c r="B147" s="60"/>
      <c r="C147" s="60"/>
      <c r="D147" s="60"/>
      <c r="E147" s="60"/>
      <c r="F147" s="60"/>
      <c r="G147" s="60"/>
      <c r="H147" s="60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</row>
    <row r="148" spans="1:22" ht="16.5" customHeight="1">
      <c r="A148" s="62"/>
      <c r="B148" s="60"/>
      <c r="C148" s="60"/>
      <c r="D148" s="60"/>
      <c r="E148" s="60"/>
      <c r="F148" s="60"/>
      <c r="G148" s="60"/>
      <c r="H148" s="60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</row>
    <row r="149" spans="1:22" ht="16.5" customHeight="1">
      <c r="A149" s="62"/>
      <c r="B149" s="60"/>
      <c r="C149" s="60"/>
      <c r="D149" s="60"/>
      <c r="E149" s="60"/>
      <c r="F149" s="60"/>
      <c r="G149" s="60"/>
      <c r="H149" s="60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</row>
    <row r="150" spans="1:22" ht="16.5" customHeight="1">
      <c r="A150" s="62"/>
      <c r="B150" s="60"/>
      <c r="C150" s="60"/>
      <c r="D150" s="60"/>
      <c r="E150" s="60"/>
      <c r="F150" s="60"/>
      <c r="G150" s="60"/>
      <c r="H150" s="60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</row>
    <row r="151" spans="1:22" ht="16.5" customHeight="1">
      <c r="A151" s="62"/>
      <c r="B151" s="60"/>
      <c r="C151" s="60"/>
      <c r="D151" s="60"/>
      <c r="E151" s="60"/>
      <c r="F151" s="60"/>
      <c r="G151" s="60"/>
      <c r="H151" s="60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</row>
    <row r="152" spans="1:22" ht="16.5" customHeight="1">
      <c r="A152" s="62"/>
      <c r="B152" s="60"/>
      <c r="C152" s="60"/>
      <c r="D152" s="60"/>
      <c r="E152" s="60"/>
      <c r="F152" s="60"/>
      <c r="G152" s="60"/>
      <c r="H152" s="60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</row>
    <row r="153" spans="1:22" ht="16.5" customHeight="1">
      <c r="A153" s="62"/>
      <c r="B153" s="60"/>
      <c r="C153" s="60"/>
      <c r="D153" s="60"/>
      <c r="E153" s="60"/>
      <c r="F153" s="60"/>
      <c r="G153" s="60"/>
      <c r="H153" s="60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</row>
    <row r="154" spans="1:22" ht="16.5" customHeight="1">
      <c r="A154" s="62"/>
      <c r="B154" s="60"/>
      <c r="C154" s="60"/>
      <c r="D154" s="60"/>
      <c r="E154" s="60"/>
      <c r="F154" s="60"/>
      <c r="G154" s="60"/>
      <c r="H154" s="60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</row>
    <row r="155" spans="1:22" ht="16.5" customHeight="1">
      <c r="A155" s="62"/>
      <c r="B155" s="60"/>
      <c r="C155" s="60"/>
      <c r="D155" s="60"/>
      <c r="E155" s="60"/>
      <c r="F155" s="60"/>
      <c r="G155" s="60"/>
      <c r="H155" s="60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</row>
    <row r="156" spans="1:22" ht="16.5" customHeight="1">
      <c r="A156" s="62"/>
      <c r="B156" s="60"/>
      <c r="C156" s="60"/>
      <c r="D156" s="60"/>
      <c r="E156" s="60"/>
      <c r="F156" s="60"/>
      <c r="G156" s="60"/>
      <c r="H156" s="60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</row>
    <row r="157" spans="1:22" ht="16.5" customHeight="1">
      <c r="A157" s="62"/>
      <c r="B157" s="60"/>
      <c r="C157" s="60"/>
      <c r="D157" s="60"/>
      <c r="E157" s="60"/>
      <c r="F157" s="60"/>
      <c r="G157" s="60"/>
      <c r="H157" s="60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</row>
    <row r="158" spans="1:22" ht="16.5" customHeight="1">
      <c r="A158" s="62"/>
      <c r="B158" s="60"/>
      <c r="C158" s="60"/>
      <c r="D158" s="60"/>
      <c r="E158" s="60"/>
      <c r="F158" s="60"/>
      <c r="G158" s="60"/>
      <c r="H158" s="60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</row>
    <row r="159" spans="1:22" ht="16.5" customHeight="1">
      <c r="A159" s="62"/>
      <c r="B159" s="60"/>
      <c r="C159" s="60"/>
      <c r="D159" s="60"/>
      <c r="E159" s="60"/>
      <c r="F159" s="60"/>
      <c r="G159" s="60"/>
      <c r="H159" s="60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</row>
    <row r="160" spans="1:22" ht="16.5" customHeight="1">
      <c r="A160" s="62"/>
      <c r="B160" s="60"/>
      <c r="C160" s="60"/>
      <c r="D160" s="60"/>
      <c r="E160" s="60"/>
      <c r="F160" s="60"/>
      <c r="G160" s="60"/>
      <c r="H160" s="60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</row>
    <row r="161" spans="1:22" ht="16.5" customHeight="1">
      <c r="A161" s="62"/>
      <c r="B161" s="60"/>
      <c r="C161" s="60"/>
      <c r="D161" s="60"/>
      <c r="E161" s="60"/>
      <c r="F161" s="60"/>
      <c r="G161" s="60"/>
      <c r="H161" s="60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</row>
    <row r="162" spans="1:22" ht="16.5" customHeight="1">
      <c r="A162" s="62"/>
      <c r="B162" s="60"/>
      <c r="C162" s="60"/>
      <c r="D162" s="60"/>
      <c r="E162" s="60"/>
      <c r="F162" s="60"/>
      <c r="G162" s="60"/>
      <c r="H162" s="60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</row>
    <row r="163" spans="1:22" ht="16.5" customHeight="1">
      <c r="A163" s="62"/>
      <c r="B163" s="60"/>
      <c r="C163" s="60"/>
      <c r="D163" s="60"/>
      <c r="E163" s="60"/>
      <c r="F163" s="60"/>
      <c r="G163" s="60"/>
      <c r="H163" s="60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</row>
    <row r="164" spans="1:22" ht="16.5" customHeight="1">
      <c r="A164" s="62"/>
      <c r="B164" s="60"/>
      <c r="C164" s="60"/>
      <c r="D164" s="60"/>
      <c r="E164" s="60"/>
      <c r="F164" s="60"/>
      <c r="G164" s="60"/>
      <c r="H164" s="60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</row>
    <row r="165" spans="1:22" ht="16.5" customHeight="1">
      <c r="A165" s="62"/>
      <c r="B165" s="60"/>
      <c r="C165" s="60"/>
      <c r="D165" s="60"/>
      <c r="E165" s="60"/>
      <c r="F165" s="60"/>
      <c r="G165" s="60"/>
      <c r="H165" s="60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</row>
    <row r="166" spans="1:22" ht="16.5" customHeight="1">
      <c r="A166" s="62"/>
      <c r="B166" s="60"/>
      <c r="C166" s="60"/>
      <c r="D166" s="60"/>
      <c r="E166" s="60"/>
      <c r="F166" s="60"/>
      <c r="G166" s="60"/>
      <c r="H166" s="60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</row>
    <row r="167" spans="1:22" ht="16.5" customHeight="1">
      <c r="A167" s="62"/>
      <c r="B167" s="60"/>
      <c r="C167" s="60"/>
      <c r="D167" s="60"/>
      <c r="E167" s="60"/>
      <c r="F167" s="60"/>
      <c r="G167" s="60"/>
      <c r="H167" s="60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</row>
    <row r="168" spans="1:22" ht="16.5" customHeight="1">
      <c r="A168" s="62"/>
      <c r="B168" s="60"/>
      <c r="C168" s="60"/>
      <c r="D168" s="60"/>
      <c r="E168" s="60"/>
      <c r="F168" s="60"/>
      <c r="G168" s="60"/>
      <c r="H168" s="60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</row>
    <row r="169" spans="1:22" ht="16.5" customHeight="1">
      <c r="A169" s="62"/>
      <c r="B169" s="60"/>
      <c r="C169" s="60"/>
      <c r="D169" s="60"/>
      <c r="E169" s="60"/>
      <c r="F169" s="60"/>
      <c r="G169" s="60"/>
      <c r="H169" s="60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</row>
    <row r="170" spans="1:22" ht="16.5" customHeight="1">
      <c r="A170" s="62"/>
      <c r="B170" s="60"/>
      <c r="C170" s="60"/>
      <c r="D170" s="60"/>
      <c r="E170" s="60"/>
      <c r="F170" s="60"/>
      <c r="G170" s="60"/>
      <c r="H170" s="60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</row>
    <row r="171" spans="1:22" ht="16.5" customHeight="1">
      <c r="A171" s="62"/>
      <c r="B171" s="60"/>
      <c r="C171" s="60"/>
      <c r="D171" s="60"/>
      <c r="E171" s="60"/>
      <c r="F171" s="60"/>
      <c r="G171" s="60"/>
      <c r="H171" s="60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</row>
    <row r="172" spans="1:22" ht="16.5" customHeight="1">
      <c r="A172" s="62"/>
      <c r="B172" s="60"/>
      <c r="C172" s="60"/>
      <c r="D172" s="60"/>
      <c r="E172" s="60"/>
      <c r="F172" s="60"/>
      <c r="G172" s="60"/>
      <c r="H172" s="60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</row>
    <row r="173" spans="1:22" ht="16.5" customHeight="1">
      <c r="A173" s="62"/>
      <c r="B173" s="60"/>
      <c r="C173" s="60"/>
      <c r="D173" s="60"/>
      <c r="E173" s="60"/>
      <c r="F173" s="60"/>
      <c r="G173" s="60"/>
      <c r="H173" s="60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</row>
    <row r="174" spans="1:22" ht="16.5" customHeight="1">
      <c r="A174" s="62"/>
      <c r="B174" s="60"/>
      <c r="C174" s="60"/>
      <c r="D174" s="60"/>
      <c r="E174" s="60"/>
      <c r="F174" s="60"/>
      <c r="G174" s="60"/>
      <c r="H174" s="60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</row>
    <row r="175" spans="1:22" ht="16.5" customHeight="1">
      <c r="A175" s="62"/>
      <c r="B175" s="60"/>
      <c r="C175" s="60"/>
      <c r="D175" s="60"/>
      <c r="E175" s="60"/>
      <c r="F175" s="60"/>
      <c r="G175" s="60"/>
      <c r="H175" s="60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</row>
    <row r="176" spans="1:22" ht="16.5" customHeight="1">
      <c r="A176" s="62"/>
      <c r="B176" s="60"/>
      <c r="C176" s="60"/>
      <c r="D176" s="60"/>
      <c r="E176" s="60"/>
      <c r="F176" s="60"/>
      <c r="G176" s="60"/>
      <c r="H176" s="60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</row>
    <row r="177" spans="1:22" ht="16.5" customHeight="1">
      <c r="A177" s="62"/>
      <c r="B177" s="60"/>
      <c r="C177" s="60"/>
      <c r="D177" s="60"/>
      <c r="E177" s="60"/>
      <c r="F177" s="60"/>
      <c r="G177" s="60"/>
      <c r="H177" s="60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</row>
    <row r="178" spans="1:22" ht="16.5" customHeight="1">
      <c r="A178" s="62"/>
      <c r="B178" s="60"/>
      <c r="C178" s="60"/>
      <c r="D178" s="60"/>
      <c r="E178" s="60"/>
      <c r="F178" s="60"/>
      <c r="G178" s="60"/>
      <c r="H178" s="60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</row>
    <row r="179" spans="1:22" ht="16.5" customHeight="1">
      <c r="A179" s="62"/>
      <c r="B179" s="60"/>
      <c r="C179" s="60"/>
      <c r="D179" s="60"/>
      <c r="E179" s="60"/>
      <c r="F179" s="60"/>
      <c r="G179" s="60"/>
      <c r="H179" s="60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</row>
    <row r="180" spans="1:22" ht="16.5" customHeight="1">
      <c r="A180" s="62"/>
      <c r="B180" s="60"/>
      <c r="C180" s="60"/>
      <c r="D180" s="60"/>
      <c r="E180" s="60"/>
      <c r="F180" s="60"/>
      <c r="G180" s="60"/>
      <c r="H180" s="60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</row>
    <row r="181" spans="1:22" ht="16.5" customHeight="1">
      <c r="A181" s="62"/>
      <c r="B181" s="60"/>
      <c r="C181" s="60"/>
      <c r="D181" s="60"/>
      <c r="E181" s="60"/>
      <c r="F181" s="60"/>
      <c r="G181" s="60"/>
      <c r="H181" s="60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</row>
    <row r="182" spans="1:22" ht="16.5" customHeight="1">
      <c r="A182" s="62"/>
      <c r="B182" s="60"/>
      <c r="C182" s="60"/>
      <c r="D182" s="60"/>
      <c r="E182" s="60"/>
      <c r="F182" s="60"/>
      <c r="G182" s="60"/>
      <c r="H182" s="60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</row>
    <row r="183" spans="1:22" ht="16.5" customHeight="1">
      <c r="A183" s="62"/>
      <c r="B183" s="60"/>
      <c r="C183" s="60"/>
      <c r="D183" s="60"/>
      <c r="E183" s="60"/>
      <c r="F183" s="60"/>
      <c r="G183" s="60"/>
      <c r="H183" s="60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</row>
    <row r="184" spans="1:22" ht="16.5" customHeight="1">
      <c r="A184" s="62"/>
      <c r="B184" s="60"/>
      <c r="C184" s="60"/>
      <c r="D184" s="60"/>
      <c r="E184" s="60"/>
      <c r="F184" s="60"/>
      <c r="G184" s="60"/>
      <c r="H184" s="60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</row>
    <row r="185" spans="1:22" ht="16.5" customHeight="1">
      <c r="A185" s="62"/>
      <c r="B185" s="60"/>
      <c r="C185" s="60"/>
      <c r="D185" s="60"/>
      <c r="E185" s="60"/>
      <c r="F185" s="60"/>
      <c r="G185" s="60"/>
      <c r="H185" s="60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</row>
    <row r="186" spans="1:22" ht="16.5" customHeight="1">
      <c r="A186" s="62"/>
      <c r="B186" s="60"/>
      <c r="C186" s="60"/>
      <c r="D186" s="60"/>
      <c r="E186" s="60"/>
      <c r="F186" s="60"/>
      <c r="G186" s="60"/>
      <c r="H186" s="60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</row>
    <row r="187" spans="1:22" ht="16.5" customHeight="1">
      <c r="A187" s="62"/>
      <c r="B187" s="60"/>
      <c r="C187" s="60"/>
      <c r="D187" s="60"/>
      <c r="E187" s="60"/>
      <c r="F187" s="60"/>
      <c r="G187" s="60"/>
      <c r="H187" s="60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</row>
    <row r="188" spans="1:22" ht="16.5" customHeight="1">
      <c r="A188" s="62"/>
      <c r="B188" s="60"/>
      <c r="C188" s="60"/>
      <c r="D188" s="60"/>
      <c r="E188" s="60"/>
      <c r="F188" s="60"/>
      <c r="G188" s="60"/>
      <c r="H188" s="60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</row>
    <row r="189" spans="1:22" ht="16.5" customHeight="1">
      <c r="A189" s="62"/>
      <c r="B189" s="60"/>
      <c r="C189" s="60"/>
      <c r="D189" s="60"/>
      <c r="E189" s="60"/>
      <c r="F189" s="60"/>
      <c r="G189" s="60"/>
      <c r="H189" s="60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</row>
    <row r="190" spans="1:22" ht="16.5" customHeight="1">
      <c r="A190" s="62"/>
      <c r="B190" s="60"/>
      <c r="C190" s="60"/>
      <c r="D190" s="60"/>
      <c r="E190" s="60"/>
      <c r="F190" s="60"/>
      <c r="G190" s="60"/>
      <c r="H190" s="60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</row>
    <row r="191" spans="1:22" ht="16.5" customHeight="1">
      <c r="A191" s="62"/>
      <c r="B191" s="60"/>
      <c r="C191" s="60"/>
      <c r="D191" s="60"/>
      <c r="E191" s="60"/>
      <c r="F191" s="60"/>
      <c r="G191" s="60"/>
      <c r="H191" s="60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</row>
    <row r="192" spans="1:22" ht="16.5" customHeight="1">
      <c r="A192" s="62"/>
      <c r="B192" s="60"/>
      <c r="C192" s="60"/>
      <c r="D192" s="60"/>
      <c r="E192" s="60"/>
      <c r="F192" s="60"/>
      <c r="G192" s="60"/>
      <c r="H192" s="60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</row>
    <row r="193" spans="1:22" ht="16.5" customHeight="1">
      <c r="A193" s="62"/>
      <c r="B193" s="60"/>
      <c r="C193" s="60"/>
      <c r="D193" s="60"/>
      <c r="E193" s="60"/>
      <c r="F193" s="60"/>
      <c r="G193" s="60"/>
      <c r="H193" s="60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</row>
    <row r="194" spans="1:22" ht="16.5" customHeight="1">
      <c r="A194" s="62"/>
      <c r="B194" s="60"/>
      <c r="C194" s="60"/>
      <c r="D194" s="60"/>
      <c r="E194" s="60"/>
      <c r="F194" s="60"/>
      <c r="G194" s="60"/>
      <c r="H194" s="60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</row>
    <row r="195" spans="1:22" ht="16.5" customHeight="1">
      <c r="A195" s="62"/>
      <c r="B195" s="60"/>
      <c r="C195" s="60"/>
      <c r="D195" s="60"/>
      <c r="E195" s="60"/>
      <c r="F195" s="60"/>
      <c r="G195" s="60"/>
      <c r="H195" s="60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</row>
    <row r="196" spans="1:22" ht="16.5" customHeight="1">
      <c r="A196" s="62"/>
      <c r="B196" s="60"/>
      <c r="C196" s="60"/>
      <c r="D196" s="60"/>
      <c r="E196" s="60"/>
      <c r="F196" s="60"/>
      <c r="G196" s="60"/>
      <c r="H196" s="60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</row>
    <row r="197" spans="1:22" ht="16.5" customHeight="1">
      <c r="A197" s="62"/>
      <c r="B197" s="60"/>
      <c r="C197" s="60"/>
      <c r="D197" s="60"/>
      <c r="E197" s="60"/>
      <c r="F197" s="60"/>
      <c r="G197" s="60"/>
      <c r="H197" s="60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</row>
    <row r="198" spans="1:22" ht="16.5" customHeight="1">
      <c r="A198" s="62"/>
      <c r="B198" s="60"/>
      <c r="C198" s="60"/>
      <c r="D198" s="60"/>
      <c r="E198" s="60"/>
      <c r="F198" s="60"/>
      <c r="G198" s="60"/>
      <c r="H198" s="60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</row>
    <row r="199" spans="1:22" ht="16.5" customHeight="1">
      <c r="A199" s="62"/>
      <c r="B199" s="60"/>
      <c r="C199" s="60"/>
      <c r="D199" s="60"/>
      <c r="E199" s="60"/>
      <c r="F199" s="60"/>
      <c r="G199" s="60"/>
      <c r="H199" s="60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</row>
    <row r="200" spans="1:22" ht="16.5" customHeight="1">
      <c r="A200" s="62"/>
      <c r="B200" s="60"/>
      <c r="C200" s="60"/>
      <c r="D200" s="60"/>
      <c r="E200" s="60"/>
      <c r="F200" s="60"/>
      <c r="G200" s="60"/>
      <c r="H200" s="60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</row>
    <row r="201" spans="1:22" ht="16.5" customHeight="1">
      <c r="A201" s="62"/>
      <c r="B201" s="60"/>
      <c r="C201" s="60"/>
      <c r="D201" s="60"/>
      <c r="E201" s="60"/>
      <c r="F201" s="60"/>
      <c r="G201" s="60"/>
      <c r="H201" s="60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</row>
    <row r="202" spans="1:22" ht="16.5" customHeight="1">
      <c r="A202" s="62"/>
      <c r="B202" s="60"/>
      <c r="C202" s="60"/>
      <c r="D202" s="60"/>
      <c r="E202" s="60"/>
      <c r="F202" s="60"/>
      <c r="G202" s="60"/>
      <c r="H202" s="60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</row>
    <row r="203" spans="1:22" ht="16.5" customHeight="1">
      <c r="A203" s="62"/>
      <c r="B203" s="60"/>
      <c r="C203" s="60"/>
      <c r="D203" s="60"/>
      <c r="E203" s="60"/>
      <c r="F203" s="60"/>
      <c r="G203" s="60"/>
      <c r="H203" s="60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</row>
    <row r="204" spans="1:22" ht="16.5" customHeight="1">
      <c r="A204" s="62"/>
      <c r="B204" s="60"/>
      <c r="C204" s="60"/>
      <c r="D204" s="60"/>
      <c r="E204" s="60"/>
      <c r="F204" s="60"/>
      <c r="G204" s="60"/>
      <c r="H204" s="60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</row>
    <row r="205" spans="1:22" ht="16.5" customHeight="1">
      <c r="A205" s="62"/>
      <c r="B205" s="60"/>
      <c r="C205" s="60"/>
      <c r="D205" s="60"/>
      <c r="E205" s="60"/>
      <c r="F205" s="60"/>
      <c r="G205" s="60"/>
      <c r="H205" s="60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</row>
    <row r="206" spans="1:22" ht="16.5" customHeight="1">
      <c r="A206" s="62"/>
      <c r="B206" s="60"/>
      <c r="C206" s="60"/>
      <c r="D206" s="60"/>
      <c r="E206" s="60"/>
      <c r="F206" s="60"/>
      <c r="G206" s="60"/>
      <c r="H206" s="60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</row>
    <row r="207" spans="1:22" ht="16.5" customHeight="1">
      <c r="A207" s="62"/>
      <c r="B207" s="60"/>
      <c r="C207" s="60"/>
      <c r="D207" s="60"/>
      <c r="E207" s="60"/>
      <c r="F207" s="60"/>
      <c r="G207" s="60"/>
      <c r="H207" s="60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</row>
    <row r="208" spans="1:22" ht="16.5" customHeight="1">
      <c r="A208" s="62"/>
      <c r="B208" s="60"/>
      <c r="C208" s="60"/>
      <c r="D208" s="60"/>
      <c r="E208" s="60"/>
      <c r="F208" s="60"/>
      <c r="G208" s="60"/>
      <c r="H208" s="60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</row>
    <row r="209" spans="1:22" ht="16.5" customHeight="1">
      <c r="A209" s="62"/>
      <c r="B209" s="60"/>
      <c r="C209" s="60"/>
      <c r="D209" s="60"/>
      <c r="E209" s="60"/>
      <c r="F209" s="60"/>
      <c r="G209" s="60"/>
      <c r="H209" s="60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</row>
    <row r="210" spans="1:22" ht="16.5" customHeight="1">
      <c r="A210" s="62"/>
      <c r="B210" s="60"/>
      <c r="C210" s="60"/>
      <c r="D210" s="60"/>
      <c r="E210" s="60"/>
      <c r="F210" s="60"/>
      <c r="G210" s="60"/>
      <c r="H210" s="60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</row>
    <row r="211" spans="1:22" ht="16.5" customHeight="1">
      <c r="A211" s="62"/>
      <c r="B211" s="60"/>
      <c r="C211" s="60"/>
      <c r="D211" s="60"/>
      <c r="E211" s="60"/>
      <c r="F211" s="60"/>
      <c r="G211" s="60"/>
      <c r="H211" s="60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</row>
    <row r="212" spans="1:22" ht="16.5" customHeight="1">
      <c r="A212" s="62"/>
      <c r="B212" s="60"/>
      <c r="C212" s="60"/>
      <c r="D212" s="60"/>
      <c r="E212" s="60"/>
      <c r="F212" s="60"/>
      <c r="G212" s="60"/>
      <c r="H212" s="60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</row>
    <row r="213" spans="1:22" ht="16.5" customHeight="1">
      <c r="A213" s="62"/>
      <c r="B213" s="60"/>
      <c r="C213" s="60"/>
      <c r="D213" s="60"/>
      <c r="E213" s="60"/>
      <c r="F213" s="60"/>
      <c r="G213" s="60"/>
      <c r="H213" s="60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</row>
    <row r="214" spans="1:22" ht="16.5" customHeight="1">
      <c r="A214" s="62"/>
      <c r="B214" s="60"/>
      <c r="C214" s="60"/>
      <c r="D214" s="60"/>
      <c r="E214" s="60"/>
      <c r="F214" s="60"/>
      <c r="G214" s="60"/>
      <c r="H214" s="60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</row>
    <row r="215" spans="1:22" ht="16.5" customHeight="1">
      <c r="A215" s="62"/>
      <c r="B215" s="60"/>
      <c r="C215" s="60"/>
      <c r="D215" s="60"/>
      <c r="E215" s="60"/>
      <c r="F215" s="60"/>
      <c r="G215" s="60"/>
      <c r="H215" s="60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</row>
    <row r="216" spans="1:22" ht="16.5" customHeight="1">
      <c r="A216" s="62"/>
      <c r="B216" s="60"/>
      <c r="C216" s="60"/>
      <c r="D216" s="60"/>
      <c r="E216" s="60"/>
      <c r="F216" s="60"/>
      <c r="G216" s="60"/>
      <c r="H216" s="60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</row>
    <row r="217" spans="1:22" ht="16.5" customHeight="1">
      <c r="A217" s="62"/>
      <c r="B217" s="60"/>
      <c r="C217" s="60"/>
      <c r="D217" s="60"/>
      <c r="E217" s="60"/>
      <c r="F217" s="60"/>
      <c r="G217" s="60"/>
      <c r="H217" s="60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</row>
    <row r="218" spans="1:22" ht="16.5" customHeight="1">
      <c r="A218" s="62"/>
      <c r="B218" s="60"/>
      <c r="C218" s="60"/>
      <c r="D218" s="60"/>
      <c r="E218" s="60"/>
      <c r="F218" s="60"/>
      <c r="G218" s="60"/>
      <c r="H218" s="60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</row>
    <row r="219" spans="1:22" ht="16.5" customHeight="1">
      <c r="A219" s="62"/>
      <c r="B219" s="60"/>
      <c r="C219" s="60"/>
      <c r="D219" s="60"/>
      <c r="E219" s="60"/>
      <c r="F219" s="60"/>
      <c r="G219" s="60"/>
      <c r="H219" s="60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</row>
    <row r="220" spans="1:22" ht="16.5" customHeight="1">
      <c r="A220" s="62"/>
      <c r="B220" s="60"/>
      <c r="C220" s="60"/>
      <c r="D220" s="60"/>
      <c r="E220" s="60"/>
      <c r="F220" s="60"/>
      <c r="G220" s="60"/>
      <c r="H220" s="60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</row>
    <row r="221" spans="1:22" ht="16.5" customHeight="1">
      <c r="A221" s="62"/>
      <c r="B221" s="60"/>
      <c r="C221" s="60"/>
      <c r="D221" s="60"/>
      <c r="E221" s="60"/>
      <c r="F221" s="60"/>
      <c r="G221" s="60"/>
      <c r="H221" s="60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</row>
    <row r="222" spans="1:22" ht="16.5" customHeight="1">
      <c r="A222" s="62"/>
      <c r="B222" s="60"/>
      <c r="C222" s="60"/>
      <c r="D222" s="60"/>
      <c r="E222" s="60"/>
      <c r="F222" s="60"/>
      <c r="G222" s="60"/>
      <c r="H222" s="60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</row>
    <row r="223" spans="1:22" ht="16.5" customHeight="1">
      <c r="A223" s="62"/>
      <c r="B223" s="60"/>
      <c r="C223" s="60"/>
      <c r="D223" s="60"/>
      <c r="E223" s="60"/>
      <c r="F223" s="60"/>
      <c r="G223" s="60"/>
      <c r="H223" s="60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</row>
    <row r="224" spans="1:22" ht="16.5" customHeight="1">
      <c r="A224" s="62"/>
      <c r="B224" s="60"/>
      <c r="C224" s="60"/>
      <c r="D224" s="60"/>
      <c r="E224" s="60"/>
      <c r="F224" s="60"/>
      <c r="G224" s="60"/>
      <c r="H224" s="60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</row>
    <row r="225" spans="1:22" ht="16.5" customHeight="1">
      <c r="A225" s="62"/>
      <c r="B225" s="60"/>
      <c r="C225" s="60"/>
      <c r="D225" s="60"/>
      <c r="E225" s="60"/>
      <c r="F225" s="60"/>
      <c r="G225" s="60"/>
      <c r="H225" s="60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</row>
    <row r="226" spans="1:22" ht="16.5" customHeight="1">
      <c r="A226" s="62"/>
      <c r="B226" s="60"/>
      <c r="C226" s="60"/>
      <c r="D226" s="60"/>
      <c r="E226" s="60"/>
      <c r="F226" s="60"/>
      <c r="G226" s="60"/>
      <c r="H226" s="60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</row>
    <row r="227" spans="1:22" ht="16.5" customHeight="1">
      <c r="A227" s="62"/>
      <c r="B227" s="60"/>
      <c r="C227" s="60"/>
      <c r="D227" s="60"/>
      <c r="E227" s="60"/>
      <c r="F227" s="60"/>
      <c r="G227" s="60"/>
      <c r="H227" s="60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</row>
    <row r="228" spans="1:22" ht="16.5" customHeight="1">
      <c r="A228" s="62"/>
      <c r="B228" s="60"/>
      <c r="C228" s="60"/>
      <c r="D228" s="60"/>
      <c r="E228" s="60"/>
      <c r="F228" s="60"/>
      <c r="G228" s="60"/>
      <c r="H228" s="60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</row>
    <row r="229" spans="1:22" ht="16.5" customHeight="1">
      <c r="A229" s="62"/>
      <c r="B229" s="60"/>
      <c r="C229" s="60"/>
      <c r="D229" s="60"/>
      <c r="E229" s="60"/>
      <c r="F229" s="60"/>
      <c r="G229" s="60"/>
      <c r="H229" s="60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</row>
    <row r="230" spans="1:22" ht="16.5" customHeight="1">
      <c r="A230" s="62"/>
      <c r="B230" s="60"/>
      <c r="C230" s="60"/>
      <c r="D230" s="60"/>
      <c r="E230" s="60"/>
      <c r="F230" s="60"/>
      <c r="G230" s="60"/>
      <c r="H230" s="60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</row>
    <row r="231" spans="1:22" ht="16.5" customHeight="1">
      <c r="A231" s="62"/>
      <c r="B231" s="60"/>
      <c r="C231" s="60"/>
      <c r="D231" s="60"/>
      <c r="E231" s="60"/>
      <c r="F231" s="60"/>
      <c r="G231" s="60"/>
      <c r="H231" s="60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</row>
    <row r="232" spans="1:22" ht="16.5" customHeight="1">
      <c r="A232" s="62"/>
      <c r="B232" s="60"/>
      <c r="C232" s="60"/>
      <c r="D232" s="60"/>
      <c r="E232" s="60"/>
      <c r="F232" s="60"/>
      <c r="G232" s="60"/>
      <c r="H232" s="60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</row>
    <row r="233" spans="1:22" ht="16.5" customHeight="1">
      <c r="A233" s="62"/>
      <c r="B233" s="60"/>
      <c r="C233" s="60"/>
      <c r="D233" s="60"/>
      <c r="E233" s="60"/>
      <c r="F233" s="60"/>
      <c r="G233" s="60"/>
      <c r="H233" s="60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</row>
    <row r="234" spans="1:22" ht="16.5" customHeight="1">
      <c r="A234" s="62"/>
      <c r="B234" s="60"/>
      <c r="C234" s="60"/>
      <c r="D234" s="60"/>
      <c r="E234" s="60"/>
      <c r="F234" s="60"/>
      <c r="G234" s="60"/>
      <c r="H234" s="60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</row>
    <row r="235" spans="1:22" ht="16.5" customHeight="1">
      <c r="A235" s="62"/>
      <c r="B235" s="60"/>
      <c r="C235" s="60"/>
      <c r="D235" s="60"/>
      <c r="E235" s="60"/>
      <c r="F235" s="60"/>
      <c r="G235" s="60"/>
      <c r="H235" s="60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</row>
    <row r="236" spans="1:22" ht="16.5" customHeight="1">
      <c r="A236" s="62"/>
      <c r="B236" s="60"/>
      <c r="C236" s="60"/>
      <c r="D236" s="60"/>
      <c r="E236" s="60"/>
      <c r="F236" s="60"/>
      <c r="G236" s="60"/>
      <c r="H236" s="60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</row>
    <row r="237" spans="1:22" ht="16.5" customHeight="1">
      <c r="A237" s="62"/>
      <c r="B237" s="60"/>
      <c r="C237" s="60"/>
      <c r="D237" s="60"/>
      <c r="E237" s="60"/>
      <c r="F237" s="60"/>
      <c r="G237" s="60"/>
      <c r="H237" s="60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</row>
    <row r="238" spans="1:22" ht="16.5" customHeight="1">
      <c r="A238" s="62"/>
      <c r="B238" s="60"/>
      <c r="C238" s="60"/>
      <c r="D238" s="60"/>
      <c r="E238" s="60"/>
      <c r="F238" s="60"/>
      <c r="G238" s="60"/>
      <c r="H238" s="60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</row>
    <row r="239" spans="1:22" ht="16.5" customHeight="1">
      <c r="A239" s="62"/>
      <c r="B239" s="60"/>
      <c r="C239" s="60"/>
      <c r="D239" s="60"/>
      <c r="E239" s="60"/>
      <c r="F239" s="60"/>
      <c r="G239" s="60"/>
      <c r="H239" s="60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</row>
    <row r="240" spans="1:22" ht="16.5" customHeight="1">
      <c r="A240" s="62"/>
      <c r="B240" s="60"/>
      <c r="C240" s="60"/>
      <c r="D240" s="60"/>
      <c r="E240" s="60"/>
      <c r="F240" s="60"/>
      <c r="G240" s="60"/>
      <c r="H240" s="60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</row>
    <row r="241" spans="1:22" ht="16.5" customHeight="1">
      <c r="A241" s="62"/>
      <c r="B241" s="60"/>
      <c r="C241" s="60"/>
      <c r="D241" s="60"/>
      <c r="E241" s="60"/>
      <c r="F241" s="60"/>
      <c r="G241" s="60"/>
      <c r="H241" s="60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</row>
    <row r="242" spans="1:22" ht="16.5" customHeight="1">
      <c r="A242" s="62"/>
      <c r="B242" s="60"/>
      <c r="C242" s="60"/>
      <c r="D242" s="60"/>
      <c r="E242" s="60"/>
      <c r="F242" s="60"/>
      <c r="G242" s="60"/>
      <c r="H242" s="60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</row>
    <row r="243" spans="1:22" ht="16.5" customHeight="1">
      <c r="A243" s="62"/>
      <c r="B243" s="60"/>
      <c r="C243" s="60"/>
      <c r="D243" s="60"/>
      <c r="E243" s="60"/>
      <c r="F243" s="60"/>
      <c r="G243" s="60"/>
      <c r="H243" s="60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</row>
    <row r="244" spans="1:22" ht="16.5" customHeight="1">
      <c r="A244" s="62"/>
      <c r="B244" s="60"/>
      <c r="C244" s="60"/>
      <c r="D244" s="60"/>
      <c r="E244" s="60"/>
      <c r="F244" s="60"/>
      <c r="G244" s="60"/>
      <c r="H244" s="60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</row>
    <row r="245" spans="1:22" ht="16.5" customHeight="1">
      <c r="A245" s="62"/>
      <c r="B245" s="60"/>
      <c r="C245" s="60"/>
      <c r="D245" s="60"/>
      <c r="E245" s="60"/>
      <c r="F245" s="60"/>
      <c r="G245" s="60"/>
      <c r="H245" s="60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</row>
    <row r="246" spans="1:22" ht="16.5" customHeight="1">
      <c r="A246" s="62"/>
      <c r="B246" s="60"/>
      <c r="C246" s="60"/>
      <c r="D246" s="60"/>
      <c r="E246" s="60"/>
      <c r="F246" s="60"/>
      <c r="G246" s="60"/>
      <c r="H246" s="60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</row>
    <row r="247" spans="1:22" ht="16.5" customHeight="1">
      <c r="A247" s="62"/>
      <c r="B247" s="60"/>
      <c r="C247" s="60"/>
      <c r="D247" s="60"/>
      <c r="E247" s="60"/>
      <c r="F247" s="60"/>
      <c r="G247" s="60"/>
      <c r="H247" s="60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</row>
    <row r="248" spans="1:22" ht="16.5" customHeight="1">
      <c r="A248" s="62"/>
      <c r="B248" s="60"/>
      <c r="C248" s="60"/>
      <c r="D248" s="60"/>
      <c r="E248" s="60"/>
      <c r="F248" s="60"/>
      <c r="G248" s="60"/>
      <c r="H248" s="60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</row>
    <row r="249" spans="1:22" ht="16.5" customHeight="1">
      <c r="A249" s="62"/>
      <c r="B249" s="60"/>
      <c r="C249" s="60"/>
      <c r="D249" s="60"/>
      <c r="E249" s="60"/>
      <c r="F249" s="60"/>
      <c r="G249" s="60"/>
      <c r="H249" s="60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</row>
    <row r="250" spans="1:22" ht="16.5" customHeight="1">
      <c r="A250" s="62"/>
      <c r="B250" s="60"/>
      <c r="C250" s="60"/>
      <c r="D250" s="60"/>
      <c r="E250" s="60"/>
      <c r="F250" s="60"/>
      <c r="G250" s="60"/>
      <c r="H250" s="60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</row>
    <row r="251" spans="1:22" ht="16.5" customHeight="1">
      <c r="A251" s="62"/>
      <c r="B251" s="60"/>
      <c r="C251" s="60"/>
      <c r="D251" s="60"/>
      <c r="E251" s="60"/>
      <c r="F251" s="60"/>
      <c r="G251" s="60"/>
      <c r="H251" s="60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</row>
    <row r="252" spans="1:22" ht="16.5" customHeight="1">
      <c r="A252" s="62"/>
      <c r="B252" s="60"/>
      <c r="C252" s="60"/>
      <c r="D252" s="60"/>
      <c r="E252" s="60"/>
      <c r="F252" s="60"/>
      <c r="G252" s="60"/>
      <c r="H252" s="60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</row>
    <row r="253" spans="1:22" ht="16.5" customHeight="1">
      <c r="A253" s="62"/>
      <c r="B253" s="60"/>
      <c r="C253" s="60"/>
      <c r="D253" s="60"/>
      <c r="E253" s="60"/>
      <c r="F253" s="60"/>
      <c r="G253" s="60"/>
      <c r="H253" s="60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</row>
    <row r="254" spans="1:22" ht="16.5" customHeight="1">
      <c r="A254" s="62"/>
      <c r="B254" s="60"/>
      <c r="C254" s="60"/>
      <c r="D254" s="60"/>
      <c r="E254" s="60"/>
      <c r="F254" s="60"/>
      <c r="G254" s="60"/>
      <c r="H254" s="60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</row>
    <row r="255" spans="1:22" ht="16.5" customHeight="1">
      <c r="A255" s="62"/>
      <c r="B255" s="60"/>
      <c r="C255" s="60"/>
      <c r="D255" s="60"/>
      <c r="E255" s="60"/>
      <c r="F255" s="60"/>
      <c r="G255" s="60"/>
      <c r="H255" s="60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</row>
    <row r="256" spans="1:22" ht="16.5" customHeight="1">
      <c r="A256" s="62"/>
      <c r="B256" s="60"/>
      <c r="C256" s="60"/>
      <c r="D256" s="60"/>
      <c r="E256" s="60"/>
      <c r="F256" s="60"/>
      <c r="G256" s="60"/>
      <c r="H256" s="60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</row>
    <row r="257" spans="1:22" ht="16.5" customHeight="1">
      <c r="A257" s="62"/>
      <c r="B257" s="60"/>
      <c r="C257" s="60"/>
      <c r="D257" s="60"/>
      <c r="E257" s="60"/>
      <c r="F257" s="60"/>
      <c r="G257" s="60"/>
      <c r="H257" s="60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</row>
    <row r="258" spans="1:22" ht="16.5" customHeight="1">
      <c r="A258" s="62"/>
      <c r="B258" s="60"/>
      <c r="C258" s="60"/>
      <c r="D258" s="60"/>
      <c r="E258" s="60"/>
      <c r="F258" s="60"/>
      <c r="G258" s="60"/>
      <c r="H258" s="60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</row>
    <row r="259" spans="1:22" ht="16.5" customHeight="1">
      <c r="A259" s="62"/>
      <c r="B259" s="60"/>
      <c r="C259" s="60"/>
      <c r="D259" s="60"/>
      <c r="E259" s="60"/>
      <c r="F259" s="60"/>
      <c r="G259" s="60"/>
      <c r="H259" s="60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</row>
    <row r="260" spans="1:22" ht="16.5" customHeight="1">
      <c r="A260" s="62"/>
      <c r="B260" s="60"/>
      <c r="C260" s="60"/>
      <c r="D260" s="60"/>
      <c r="E260" s="60"/>
      <c r="F260" s="60"/>
      <c r="G260" s="60"/>
      <c r="H260" s="60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</row>
    <row r="261" spans="1:22" ht="16.5" customHeight="1">
      <c r="A261" s="62"/>
      <c r="B261" s="60"/>
      <c r="C261" s="60"/>
      <c r="D261" s="60"/>
      <c r="E261" s="60"/>
      <c r="F261" s="60"/>
      <c r="G261" s="60"/>
      <c r="H261" s="60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</row>
    <row r="262" spans="1:22" ht="16.5" customHeight="1">
      <c r="A262" s="62"/>
      <c r="B262" s="60"/>
      <c r="C262" s="60"/>
      <c r="D262" s="60"/>
      <c r="E262" s="60"/>
      <c r="F262" s="60"/>
      <c r="G262" s="60"/>
      <c r="H262" s="60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</row>
    <row r="263" spans="1:22" ht="16.5" customHeight="1">
      <c r="A263" s="62"/>
      <c r="B263" s="60"/>
      <c r="C263" s="60"/>
      <c r="D263" s="60"/>
      <c r="E263" s="60"/>
      <c r="F263" s="60"/>
      <c r="G263" s="60"/>
      <c r="H263" s="60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</row>
    <row r="264" spans="1:22" ht="16.5" customHeight="1">
      <c r="A264" s="62"/>
      <c r="B264" s="60"/>
      <c r="C264" s="60"/>
      <c r="D264" s="60"/>
      <c r="E264" s="60"/>
      <c r="F264" s="60"/>
      <c r="G264" s="60"/>
      <c r="H264" s="60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</row>
    <row r="265" spans="1:22" ht="16.5" customHeight="1">
      <c r="A265" s="62"/>
      <c r="B265" s="60"/>
      <c r="C265" s="60"/>
      <c r="D265" s="60"/>
      <c r="E265" s="60"/>
      <c r="F265" s="60"/>
      <c r="G265" s="60"/>
      <c r="H265" s="60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</row>
    <row r="266" spans="1:22" ht="16.5" customHeight="1">
      <c r="A266" s="62"/>
      <c r="B266" s="60"/>
      <c r="C266" s="60"/>
      <c r="D266" s="60"/>
      <c r="E266" s="60"/>
      <c r="F266" s="60"/>
      <c r="G266" s="60"/>
      <c r="H266" s="60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</row>
    <row r="267" spans="1:22" ht="16.5" customHeight="1">
      <c r="A267" s="62"/>
      <c r="B267" s="60"/>
      <c r="C267" s="60"/>
      <c r="D267" s="60"/>
      <c r="E267" s="60"/>
      <c r="F267" s="60"/>
      <c r="G267" s="60"/>
      <c r="H267" s="60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</row>
    <row r="268" spans="1:22" ht="16.5" customHeight="1">
      <c r="A268" s="62"/>
      <c r="B268" s="60"/>
      <c r="C268" s="60"/>
      <c r="D268" s="60"/>
      <c r="E268" s="60"/>
      <c r="F268" s="60"/>
      <c r="G268" s="60"/>
      <c r="H268" s="60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</row>
    <row r="269" spans="1:22" ht="16.5" customHeight="1">
      <c r="A269" s="62"/>
      <c r="B269" s="60"/>
      <c r="C269" s="60"/>
      <c r="D269" s="60"/>
      <c r="E269" s="60"/>
      <c r="F269" s="60"/>
      <c r="G269" s="60"/>
      <c r="H269" s="60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</row>
    <row r="270" spans="1:22" ht="16.5" customHeight="1">
      <c r="A270" s="62"/>
      <c r="B270" s="60"/>
      <c r="C270" s="60"/>
      <c r="D270" s="60"/>
      <c r="E270" s="60"/>
      <c r="F270" s="60"/>
      <c r="G270" s="60"/>
      <c r="H270" s="60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</row>
    <row r="271" spans="1:22" ht="16.5" customHeight="1">
      <c r="A271" s="62"/>
      <c r="B271" s="60"/>
      <c r="C271" s="60"/>
      <c r="D271" s="60"/>
      <c r="E271" s="60"/>
      <c r="F271" s="60"/>
      <c r="G271" s="60"/>
      <c r="H271" s="60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</row>
    <row r="272" spans="1:22" ht="16.5" customHeight="1">
      <c r="A272" s="62"/>
      <c r="B272" s="60"/>
      <c r="C272" s="60"/>
      <c r="D272" s="60"/>
      <c r="E272" s="60"/>
      <c r="F272" s="60"/>
      <c r="G272" s="60"/>
      <c r="H272" s="60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</row>
    <row r="273" spans="1:22" ht="16.5" customHeight="1">
      <c r="A273" s="62"/>
      <c r="B273" s="60"/>
      <c r="C273" s="60"/>
      <c r="D273" s="60"/>
      <c r="E273" s="60"/>
      <c r="F273" s="60"/>
      <c r="G273" s="60"/>
      <c r="H273" s="60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</row>
    <row r="274" spans="1:22" ht="16.5" customHeight="1">
      <c r="A274" s="62"/>
      <c r="B274" s="60"/>
      <c r="C274" s="60"/>
      <c r="D274" s="60"/>
      <c r="E274" s="60"/>
      <c r="F274" s="60"/>
      <c r="G274" s="60"/>
      <c r="H274" s="60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</row>
    <row r="275" spans="1:22" ht="16.5" customHeight="1">
      <c r="A275" s="62"/>
      <c r="B275" s="60"/>
      <c r="C275" s="60"/>
      <c r="D275" s="60"/>
      <c r="E275" s="60"/>
      <c r="F275" s="60"/>
      <c r="G275" s="60"/>
      <c r="H275" s="60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</row>
    <row r="276" spans="1:22" ht="16.5" customHeight="1">
      <c r="A276" s="62"/>
      <c r="B276" s="60"/>
      <c r="C276" s="60"/>
      <c r="D276" s="60"/>
      <c r="E276" s="60"/>
      <c r="F276" s="60"/>
      <c r="G276" s="60"/>
      <c r="H276" s="60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</row>
    <row r="277" spans="1:22" ht="16.5" customHeight="1">
      <c r="A277" s="62"/>
      <c r="B277" s="60"/>
      <c r="C277" s="60"/>
      <c r="D277" s="60"/>
      <c r="E277" s="60"/>
      <c r="F277" s="60"/>
      <c r="G277" s="60"/>
      <c r="H277" s="60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</row>
    <row r="278" spans="1:22" ht="16.5" customHeight="1">
      <c r="A278" s="62"/>
      <c r="B278" s="60"/>
      <c r="C278" s="60"/>
      <c r="D278" s="60"/>
      <c r="E278" s="60"/>
      <c r="F278" s="60"/>
      <c r="G278" s="60"/>
      <c r="H278" s="60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</row>
    <row r="279" spans="1:22" ht="16.5" customHeight="1">
      <c r="A279" s="62"/>
      <c r="B279" s="60"/>
      <c r="C279" s="60"/>
      <c r="D279" s="60"/>
      <c r="E279" s="60"/>
      <c r="F279" s="60"/>
      <c r="G279" s="60"/>
      <c r="H279" s="60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</row>
    <row r="280" spans="1:22" ht="16.5" customHeight="1">
      <c r="A280" s="62"/>
      <c r="B280" s="60"/>
      <c r="C280" s="60"/>
      <c r="D280" s="60"/>
      <c r="E280" s="60"/>
      <c r="F280" s="60"/>
      <c r="G280" s="60"/>
      <c r="H280" s="60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</row>
    <row r="281" spans="1:22" ht="16.5" customHeight="1">
      <c r="A281" s="62"/>
      <c r="B281" s="60"/>
      <c r="C281" s="60"/>
      <c r="D281" s="60"/>
      <c r="E281" s="60"/>
      <c r="F281" s="60"/>
      <c r="G281" s="60"/>
      <c r="H281" s="60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</row>
    <row r="282" spans="1:22" ht="16.5" customHeight="1">
      <c r="A282" s="62"/>
      <c r="B282" s="60"/>
      <c r="C282" s="60"/>
      <c r="D282" s="60"/>
      <c r="E282" s="60"/>
      <c r="F282" s="60"/>
      <c r="G282" s="60"/>
      <c r="H282" s="60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</row>
    <row r="283" spans="1:22" ht="16.5" customHeight="1">
      <c r="A283" s="62"/>
      <c r="B283" s="60"/>
      <c r="C283" s="60"/>
      <c r="D283" s="60"/>
      <c r="E283" s="60"/>
      <c r="F283" s="60"/>
      <c r="G283" s="60"/>
      <c r="H283" s="60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</row>
    <row r="284" spans="1:22" ht="16.5" customHeight="1">
      <c r="A284" s="62"/>
      <c r="B284" s="60"/>
      <c r="C284" s="60"/>
      <c r="D284" s="60"/>
      <c r="E284" s="60"/>
      <c r="F284" s="60"/>
      <c r="G284" s="60"/>
      <c r="H284" s="60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</row>
    <row r="285" spans="1:22" ht="16.5" customHeight="1">
      <c r="A285" s="62"/>
      <c r="B285" s="60"/>
      <c r="C285" s="60"/>
      <c r="D285" s="60"/>
      <c r="E285" s="60"/>
      <c r="F285" s="60"/>
      <c r="G285" s="60"/>
      <c r="H285" s="60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</row>
    <row r="286" spans="1:22" ht="16.5" customHeight="1">
      <c r="A286" s="62"/>
      <c r="B286" s="60"/>
      <c r="C286" s="60"/>
      <c r="D286" s="60"/>
      <c r="E286" s="60"/>
      <c r="F286" s="60"/>
      <c r="G286" s="60"/>
      <c r="H286" s="60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</row>
    <row r="287" spans="1:22" ht="16.5" customHeight="1">
      <c r="A287" s="62"/>
      <c r="B287" s="60"/>
      <c r="C287" s="60"/>
      <c r="D287" s="60"/>
      <c r="E287" s="60"/>
      <c r="F287" s="60"/>
      <c r="G287" s="60"/>
      <c r="H287" s="60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</row>
    <row r="288" spans="1:22" ht="16.5" customHeight="1">
      <c r="A288" s="62"/>
      <c r="B288" s="60"/>
      <c r="C288" s="60"/>
      <c r="D288" s="60"/>
      <c r="E288" s="60"/>
      <c r="F288" s="60"/>
      <c r="G288" s="60"/>
      <c r="H288" s="60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</row>
    <row r="289" spans="1:22" ht="16.5" customHeight="1">
      <c r="A289" s="62"/>
      <c r="B289" s="60"/>
      <c r="C289" s="60"/>
      <c r="D289" s="60"/>
      <c r="E289" s="60"/>
      <c r="F289" s="60"/>
      <c r="G289" s="60"/>
      <c r="H289" s="60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</row>
    <row r="290" spans="1:22" ht="16.5" customHeight="1">
      <c r="A290" s="62"/>
      <c r="B290" s="60"/>
      <c r="C290" s="60"/>
      <c r="D290" s="60"/>
      <c r="E290" s="60"/>
      <c r="F290" s="60"/>
      <c r="G290" s="60"/>
      <c r="H290" s="60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</row>
    <row r="291" spans="1:22" ht="16.5" customHeight="1">
      <c r="A291" s="62"/>
      <c r="B291" s="60"/>
      <c r="C291" s="60"/>
      <c r="D291" s="60"/>
      <c r="E291" s="60"/>
      <c r="F291" s="60"/>
      <c r="G291" s="60"/>
      <c r="H291" s="60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</row>
    <row r="292" spans="1:22" ht="16.5" customHeight="1">
      <c r="A292" s="62"/>
      <c r="B292" s="60"/>
      <c r="C292" s="60"/>
      <c r="D292" s="60"/>
      <c r="E292" s="60"/>
      <c r="F292" s="60"/>
      <c r="G292" s="60"/>
      <c r="H292" s="60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</row>
    <row r="293" spans="1:22" ht="16.5" customHeight="1">
      <c r="A293" s="62"/>
      <c r="B293" s="60"/>
      <c r="C293" s="60"/>
      <c r="D293" s="60"/>
      <c r="E293" s="60"/>
      <c r="F293" s="60"/>
      <c r="G293" s="60"/>
      <c r="H293" s="60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</row>
    <row r="294" spans="1:22" ht="16.5" customHeight="1">
      <c r="A294" s="62"/>
      <c r="B294" s="60"/>
      <c r="C294" s="60"/>
      <c r="D294" s="60"/>
      <c r="E294" s="60"/>
      <c r="F294" s="60"/>
      <c r="G294" s="60"/>
      <c r="H294" s="60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</row>
    <row r="295" spans="1:22" ht="16.5" customHeight="1">
      <c r="A295" s="62"/>
      <c r="B295" s="60"/>
      <c r="C295" s="60"/>
      <c r="D295" s="60"/>
      <c r="E295" s="60"/>
      <c r="F295" s="60"/>
      <c r="G295" s="60"/>
      <c r="H295" s="60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</row>
    <row r="296" spans="1:22" ht="16.5" customHeight="1">
      <c r="A296" s="62"/>
      <c r="B296" s="60"/>
      <c r="C296" s="60"/>
      <c r="D296" s="60"/>
      <c r="E296" s="60"/>
      <c r="F296" s="60"/>
      <c r="G296" s="60"/>
      <c r="H296" s="60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</row>
    <row r="297" spans="1:22" ht="16.5" customHeight="1">
      <c r="A297" s="62"/>
      <c r="B297" s="60"/>
      <c r="C297" s="60"/>
      <c r="D297" s="60"/>
      <c r="E297" s="60"/>
      <c r="F297" s="60"/>
      <c r="G297" s="60"/>
      <c r="H297" s="60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</row>
    <row r="298" spans="1:22" ht="16.5" customHeight="1">
      <c r="A298" s="62"/>
      <c r="B298" s="60"/>
      <c r="C298" s="60"/>
      <c r="D298" s="60"/>
      <c r="E298" s="60"/>
      <c r="F298" s="60"/>
      <c r="G298" s="60"/>
      <c r="H298" s="60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</row>
    <row r="299" spans="1:22" ht="16.5" customHeight="1">
      <c r="A299" s="62"/>
      <c r="B299" s="60"/>
      <c r="C299" s="60"/>
      <c r="D299" s="60"/>
      <c r="E299" s="60"/>
      <c r="F299" s="60"/>
      <c r="G299" s="60"/>
      <c r="H299" s="60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</row>
    <row r="300" spans="1:22" ht="16.5" customHeight="1">
      <c r="A300" s="62"/>
      <c r="B300" s="60"/>
      <c r="C300" s="60"/>
      <c r="D300" s="60"/>
      <c r="E300" s="60"/>
      <c r="F300" s="60"/>
      <c r="G300" s="60"/>
      <c r="H300" s="60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</row>
    <row r="301" spans="1:22" ht="16.5" customHeight="1">
      <c r="A301" s="62"/>
      <c r="B301" s="60"/>
      <c r="C301" s="60"/>
      <c r="D301" s="60"/>
      <c r="E301" s="60"/>
      <c r="F301" s="60"/>
      <c r="G301" s="60"/>
      <c r="H301" s="60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</row>
    <row r="302" spans="1:22" ht="16.5" customHeight="1">
      <c r="A302" s="62"/>
      <c r="B302" s="60"/>
      <c r="C302" s="60"/>
      <c r="D302" s="60"/>
      <c r="E302" s="60"/>
      <c r="F302" s="60"/>
      <c r="G302" s="60"/>
      <c r="H302" s="60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</row>
    <row r="303" spans="1:22" ht="16.5" customHeight="1">
      <c r="A303" s="62"/>
      <c r="B303" s="60"/>
      <c r="C303" s="60"/>
      <c r="D303" s="60"/>
      <c r="E303" s="60"/>
      <c r="F303" s="60"/>
      <c r="G303" s="60"/>
      <c r="H303" s="60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</row>
    <row r="304" spans="1:22" ht="16.5" customHeight="1">
      <c r="A304" s="62"/>
      <c r="B304" s="60"/>
      <c r="C304" s="60"/>
      <c r="D304" s="60"/>
      <c r="E304" s="60"/>
      <c r="F304" s="60"/>
      <c r="G304" s="60"/>
      <c r="H304" s="60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</row>
    <row r="305" spans="1:22" ht="16.5" customHeight="1">
      <c r="A305" s="62"/>
      <c r="B305" s="60"/>
      <c r="C305" s="60"/>
      <c r="D305" s="60"/>
      <c r="E305" s="60"/>
      <c r="F305" s="60"/>
      <c r="G305" s="60"/>
      <c r="H305" s="60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</row>
    <row r="306" spans="1:22" ht="16.5" customHeight="1">
      <c r="A306" s="62"/>
      <c r="B306" s="60"/>
      <c r="C306" s="60"/>
      <c r="D306" s="60"/>
      <c r="E306" s="60"/>
      <c r="F306" s="60"/>
      <c r="G306" s="60"/>
      <c r="H306" s="60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</row>
    <row r="307" spans="1:22" ht="16.5" customHeight="1">
      <c r="A307" s="62"/>
      <c r="B307" s="60"/>
      <c r="C307" s="60"/>
      <c r="D307" s="60"/>
      <c r="E307" s="60"/>
      <c r="F307" s="60"/>
      <c r="G307" s="60"/>
      <c r="H307" s="60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</row>
    <row r="308" spans="1:22" ht="16.5" customHeight="1">
      <c r="A308" s="62"/>
      <c r="B308" s="60"/>
      <c r="C308" s="60"/>
      <c r="D308" s="60"/>
      <c r="E308" s="60"/>
      <c r="F308" s="60"/>
      <c r="G308" s="60"/>
      <c r="H308" s="60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</row>
    <row r="309" spans="1:22" ht="16.5" customHeight="1">
      <c r="A309" s="62"/>
      <c r="B309" s="60"/>
      <c r="C309" s="60"/>
      <c r="D309" s="60"/>
      <c r="E309" s="60"/>
      <c r="F309" s="60"/>
      <c r="G309" s="60"/>
      <c r="H309" s="60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</row>
    <row r="310" spans="1:22" ht="16.5" customHeight="1">
      <c r="A310" s="62"/>
      <c r="B310" s="60"/>
      <c r="C310" s="60"/>
      <c r="D310" s="60"/>
      <c r="E310" s="60"/>
      <c r="F310" s="60"/>
      <c r="G310" s="60"/>
      <c r="H310" s="60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</row>
    <row r="311" spans="1:22" ht="16.5" customHeight="1">
      <c r="A311" s="62"/>
      <c r="B311" s="60"/>
      <c r="C311" s="60"/>
      <c r="D311" s="60"/>
      <c r="E311" s="60"/>
      <c r="F311" s="60"/>
      <c r="G311" s="60"/>
      <c r="H311" s="60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</row>
    <row r="312" spans="1:22" ht="16.5" customHeight="1">
      <c r="A312" s="62"/>
      <c r="B312" s="60"/>
      <c r="C312" s="60"/>
      <c r="D312" s="60"/>
      <c r="E312" s="60"/>
      <c r="F312" s="60"/>
      <c r="G312" s="60"/>
      <c r="H312" s="60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</row>
    <row r="313" spans="1:22" ht="16.5" customHeight="1">
      <c r="A313" s="62"/>
      <c r="B313" s="60"/>
      <c r="C313" s="60"/>
      <c r="D313" s="60"/>
      <c r="E313" s="60"/>
      <c r="F313" s="60"/>
      <c r="G313" s="60"/>
      <c r="H313" s="60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</row>
    <row r="314" spans="1:22" ht="16.5" customHeight="1">
      <c r="A314" s="62"/>
      <c r="B314" s="60"/>
      <c r="C314" s="60"/>
      <c r="D314" s="60"/>
      <c r="E314" s="60"/>
      <c r="F314" s="60"/>
      <c r="G314" s="60"/>
      <c r="H314" s="60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</row>
    <row r="315" spans="1:22" ht="16.5" customHeight="1">
      <c r="A315" s="62"/>
      <c r="B315" s="60"/>
      <c r="C315" s="60"/>
      <c r="D315" s="60"/>
      <c r="E315" s="60"/>
      <c r="F315" s="60"/>
      <c r="G315" s="60"/>
      <c r="H315" s="60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</row>
    <row r="316" spans="1:22" ht="16.5" customHeight="1">
      <c r="A316" s="62"/>
      <c r="B316" s="60"/>
      <c r="C316" s="60"/>
      <c r="D316" s="60"/>
      <c r="E316" s="60"/>
      <c r="F316" s="60"/>
      <c r="G316" s="60"/>
      <c r="H316" s="60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</row>
    <row r="317" spans="1:22" ht="16.5" customHeight="1">
      <c r="A317" s="62"/>
      <c r="B317" s="60"/>
      <c r="C317" s="60"/>
      <c r="D317" s="60"/>
      <c r="E317" s="60"/>
      <c r="F317" s="60"/>
      <c r="G317" s="60"/>
      <c r="H317" s="60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</row>
    <row r="318" spans="1:22" ht="16.5" customHeight="1">
      <c r="A318" s="62"/>
      <c r="B318" s="60"/>
      <c r="C318" s="60"/>
      <c r="D318" s="60"/>
      <c r="E318" s="60"/>
      <c r="F318" s="60"/>
      <c r="G318" s="60"/>
      <c r="H318" s="60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</row>
    <row r="319" spans="1:22" ht="16.5" customHeight="1">
      <c r="A319" s="62"/>
      <c r="B319" s="60"/>
      <c r="C319" s="60"/>
      <c r="D319" s="60"/>
      <c r="E319" s="60"/>
      <c r="F319" s="60"/>
      <c r="G319" s="60"/>
      <c r="H319" s="60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</row>
    <row r="320" spans="1:22" ht="16.5" customHeight="1">
      <c r="A320" s="62"/>
      <c r="B320" s="60"/>
      <c r="C320" s="60"/>
      <c r="D320" s="60"/>
      <c r="E320" s="60"/>
      <c r="F320" s="60"/>
      <c r="G320" s="60"/>
      <c r="H320" s="60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</row>
    <row r="321" spans="1:22" ht="16.5" customHeight="1">
      <c r="A321" s="62"/>
      <c r="B321" s="60"/>
      <c r="C321" s="60"/>
      <c r="D321" s="60"/>
      <c r="E321" s="60"/>
      <c r="F321" s="60"/>
      <c r="G321" s="60"/>
      <c r="H321" s="60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</row>
    <row r="322" spans="1:22" ht="16.5" customHeight="1">
      <c r="A322" s="62"/>
      <c r="B322" s="60"/>
      <c r="C322" s="60"/>
      <c r="D322" s="60"/>
      <c r="E322" s="60"/>
      <c r="F322" s="60"/>
      <c r="G322" s="60"/>
      <c r="H322" s="60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</row>
    <row r="323" spans="1:22" ht="16.5" customHeight="1">
      <c r="A323" s="62"/>
      <c r="B323" s="60"/>
      <c r="C323" s="60"/>
      <c r="D323" s="60"/>
      <c r="E323" s="60"/>
      <c r="F323" s="60"/>
      <c r="G323" s="60"/>
      <c r="H323" s="60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</row>
    <row r="324" spans="1:22" ht="16.5" customHeight="1">
      <c r="A324" s="62"/>
      <c r="B324" s="60"/>
      <c r="C324" s="60"/>
      <c r="D324" s="60"/>
      <c r="E324" s="60"/>
      <c r="F324" s="60"/>
      <c r="G324" s="60"/>
      <c r="H324" s="60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</row>
    <row r="325" spans="1:22" ht="16.5" customHeight="1">
      <c r="A325" s="62"/>
      <c r="B325" s="60"/>
      <c r="C325" s="60"/>
      <c r="D325" s="60"/>
      <c r="E325" s="60"/>
      <c r="F325" s="60"/>
      <c r="G325" s="60"/>
      <c r="H325" s="60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</row>
    <row r="326" spans="1:22" ht="16.5" customHeight="1">
      <c r="A326" s="62"/>
      <c r="B326" s="60"/>
      <c r="C326" s="60"/>
      <c r="D326" s="60"/>
      <c r="E326" s="60"/>
      <c r="F326" s="60"/>
      <c r="G326" s="60"/>
      <c r="H326" s="60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</row>
    <row r="327" spans="1:22" ht="16.5" customHeight="1">
      <c r="A327" s="62"/>
      <c r="B327" s="60"/>
      <c r="C327" s="60"/>
      <c r="D327" s="60"/>
      <c r="E327" s="60"/>
      <c r="F327" s="60"/>
      <c r="G327" s="60"/>
      <c r="H327" s="60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</row>
    <row r="328" spans="1:22" ht="16.5" customHeight="1">
      <c r="A328" s="62"/>
      <c r="B328" s="60"/>
      <c r="C328" s="60"/>
      <c r="D328" s="60"/>
      <c r="E328" s="60"/>
      <c r="F328" s="60"/>
      <c r="G328" s="60"/>
      <c r="H328" s="60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</row>
    <row r="329" spans="1:22" ht="16.5" customHeight="1">
      <c r="A329" s="62"/>
      <c r="B329" s="60"/>
      <c r="C329" s="60"/>
      <c r="D329" s="60"/>
      <c r="E329" s="60"/>
      <c r="F329" s="60"/>
      <c r="G329" s="60"/>
      <c r="H329" s="60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</row>
    <row r="330" spans="1:22" ht="16.5" customHeight="1">
      <c r="A330" s="62"/>
      <c r="B330" s="60"/>
      <c r="C330" s="60"/>
      <c r="D330" s="60"/>
      <c r="E330" s="60"/>
      <c r="F330" s="60"/>
      <c r="G330" s="60"/>
      <c r="H330" s="60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</row>
    <row r="331" spans="1:22" ht="16.5" customHeight="1">
      <c r="A331" s="62"/>
      <c r="B331" s="60"/>
      <c r="C331" s="60"/>
      <c r="D331" s="60"/>
      <c r="E331" s="60"/>
      <c r="F331" s="60"/>
      <c r="G331" s="60"/>
      <c r="H331" s="60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</row>
    <row r="332" spans="1:22" ht="16.5" customHeight="1">
      <c r="A332" s="62"/>
      <c r="B332" s="60"/>
      <c r="C332" s="60"/>
      <c r="D332" s="60"/>
      <c r="E332" s="60"/>
      <c r="F332" s="60"/>
      <c r="G332" s="60"/>
      <c r="H332" s="60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</row>
    <row r="333" spans="1:22" ht="16.5" customHeight="1">
      <c r="A333" s="62"/>
      <c r="B333" s="60"/>
      <c r="C333" s="60"/>
      <c r="D333" s="60"/>
      <c r="E333" s="60"/>
      <c r="F333" s="60"/>
      <c r="G333" s="60"/>
      <c r="H333" s="60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</row>
    <row r="334" spans="1:22" ht="16.5" customHeight="1">
      <c r="A334" s="62"/>
      <c r="B334" s="60"/>
      <c r="C334" s="60"/>
      <c r="D334" s="60"/>
      <c r="E334" s="60"/>
      <c r="F334" s="60"/>
      <c r="G334" s="60"/>
      <c r="H334" s="60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</row>
    <row r="335" spans="1:22" ht="16.5" customHeight="1">
      <c r="A335" s="62"/>
      <c r="B335" s="60"/>
      <c r="C335" s="60"/>
      <c r="D335" s="60"/>
      <c r="E335" s="60"/>
      <c r="F335" s="60"/>
      <c r="G335" s="60"/>
      <c r="H335" s="60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</row>
    <row r="336" spans="1:22" ht="16.5" customHeight="1">
      <c r="A336" s="62"/>
      <c r="B336" s="60"/>
      <c r="C336" s="60"/>
      <c r="D336" s="60"/>
      <c r="E336" s="60"/>
      <c r="F336" s="60"/>
      <c r="G336" s="60"/>
      <c r="H336" s="60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</row>
    <row r="337" spans="1:22" ht="16.5" customHeight="1">
      <c r="A337" s="62"/>
      <c r="B337" s="60"/>
      <c r="C337" s="60"/>
      <c r="D337" s="60"/>
      <c r="E337" s="60"/>
      <c r="F337" s="60"/>
      <c r="G337" s="60"/>
      <c r="H337" s="60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</row>
    <row r="338" spans="1:22" ht="16.5" customHeight="1">
      <c r="A338" s="62"/>
      <c r="B338" s="60"/>
      <c r="C338" s="60"/>
      <c r="D338" s="60"/>
      <c r="E338" s="60"/>
      <c r="F338" s="60"/>
      <c r="G338" s="60"/>
      <c r="H338" s="60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</row>
    <row r="339" spans="1:22" ht="16.5" customHeight="1">
      <c r="A339" s="62"/>
      <c r="B339" s="60"/>
      <c r="C339" s="60"/>
      <c r="D339" s="60"/>
      <c r="E339" s="60"/>
      <c r="F339" s="60"/>
      <c r="G339" s="60"/>
      <c r="H339" s="60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</row>
    <row r="340" spans="1:22" ht="16.5" customHeight="1">
      <c r="A340" s="62"/>
      <c r="B340" s="60"/>
      <c r="C340" s="60"/>
      <c r="D340" s="60"/>
      <c r="E340" s="60"/>
      <c r="F340" s="60"/>
      <c r="G340" s="60"/>
      <c r="H340" s="60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</row>
    <row r="341" spans="1:22" ht="16.5" customHeight="1">
      <c r="A341" s="62"/>
      <c r="B341" s="60"/>
      <c r="C341" s="60"/>
      <c r="D341" s="60"/>
      <c r="E341" s="60"/>
      <c r="F341" s="60"/>
      <c r="G341" s="60"/>
      <c r="H341" s="60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</row>
    <row r="342" spans="1:22" ht="16.5" customHeight="1">
      <c r="A342" s="62"/>
      <c r="B342" s="60"/>
      <c r="C342" s="60"/>
      <c r="D342" s="60"/>
      <c r="E342" s="60"/>
      <c r="F342" s="60"/>
      <c r="G342" s="60"/>
      <c r="H342" s="60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</row>
    <row r="343" spans="1:22" ht="16.5" customHeight="1">
      <c r="A343" s="62"/>
      <c r="B343" s="60"/>
      <c r="C343" s="60"/>
      <c r="D343" s="60"/>
      <c r="E343" s="60"/>
      <c r="F343" s="60"/>
      <c r="G343" s="60"/>
      <c r="H343" s="60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</row>
    <row r="344" spans="1:22" ht="16.5" customHeight="1">
      <c r="A344" s="62"/>
      <c r="B344" s="60"/>
      <c r="C344" s="60"/>
      <c r="D344" s="60"/>
      <c r="E344" s="60"/>
      <c r="F344" s="60"/>
      <c r="G344" s="60"/>
      <c r="H344" s="60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</row>
    <row r="345" spans="1:22" ht="16.5" customHeight="1">
      <c r="A345" s="62"/>
      <c r="B345" s="60"/>
      <c r="C345" s="60"/>
      <c r="D345" s="60"/>
      <c r="E345" s="60"/>
      <c r="F345" s="60"/>
      <c r="G345" s="60"/>
      <c r="H345" s="60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</row>
    <row r="346" spans="1:22" ht="16.5" customHeight="1">
      <c r="A346" s="62"/>
      <c r="B346" s="60"/>
      <c r="C346" s="60"/>
      <c r="D346" s="60"/>
      <c r="E346" s="60"/>
      <c r="F346" s="60"/>
      <c r="G346" s="60"/>
      <c r="H346" s="60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</row>
    <row r="347" spans="1:22" ht="16.5" customHeight="1">
      <c r="A347" s="62"/>
      <c r="B347" s="60"/>
      <c r="C347" s="60"/>
      <c r="D347" s="60"/>
      <c r="E347" s="60"/>
      <c r="F347" s="60"/>
      <c r="G347" s="60"/>
      <c r="H347" s="60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</row>
    <row r="348" spans="1:22" ht="16.5" customHeight="1">
      <c r="A348" s="62"/>
      <c r="B348" s="60"/>
      <c r="C348" s="60"/>
      <c r="D348" s="60"/>
      <c r="E348" s="60"/>
      <c r="F348" s="60"/>
      <c r="G348" s="60"/>
      <c r="H348" s="60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</row>
    <row r="349" spans="1:22" ht="16.5" customHeight="1">
      <c r="A349" s="62"/>
      <c r="B349" s="60"/>
      <c r="C349" s="60"/>
      <c r="D349" s="60"/>
      <c r="E349" s="60"/>
      <c r="F349" s="60"/>
      <c r="G349" s="60"/>
      <c r="H349" s="60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</row>
    <row r="350" spans="1:22" ht="16.5" customHeight="1">
      <c r="A350" s="62"/>
      <c r="B350" s="60"/>
      <c r="C350" s="60"/>
      <c r="D350" s="60"/>
      <c r="E350" s="60"/>
      <c r="F350" s="60"/>
      <c r="G350" s="60"/>
      <c r="H350" s="60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</row>
    <row r="351" spans="1:22" ht="16.5" customHeight="1">
      <c r="A351" s="62"/>
      <c r="B351" s="60"/>
      <c r="C351" s="60"/>
      <c r="D351" s="60"/>
      <c r="E351" s="60"/>
      <c r="F351" s="60"/>
      <c r="G351" s="60"/>
      <c r="H351" s="60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</row>
    <row r="352" spans="1:22" ht="16.5" customHeight="1">
      <c r="A352" s="62"/>
      <c r="B352" s="60"/>
      <c r="C352" s="60"/>
      <c r="D352" s="60"/>
      <c r="E352" s="60"/>
      <c r="F352" s="60"/>
      <c r="G352" s="60"/>
      <c r="H352" s="60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</row>
    <row r="353" spans="1:22" ht="16.5" customHeight="1">
      <c r="A353" s="62"/>
      <c r="B353" s="60"/>
      <c r="C353" s="60"/>
      <c r="D353" s="60"/>
      <c r="E353" s="60"/>
      <c r="F353" s="60"/>
      <c r="G353" s="60"/>
      <c r="H353" s="60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</row>
    <row r="354" spans="1:22" ht="16.5" customHeight="1">
      <c r="A354" s="62"/>
      <c r="B354" s="60"/>
      <c r="C354" s="60"/>
      <c r="D354" s="60"/>
      <c r="E354" s="60"/>
      <c r="F354" s="60"/>
      <c r="G354" s="60"/>
      <c r="H354" s="60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</row>
    <row r="355" spans="1:22" ht="16.5" customHeight="1">
      <c r="A355" s="62"/>
      <c r="B355" s="60"/>
      <c r="C355" s="60"/>
      <c r="D355" s="60"/>
      <c r="E355" s="60"/>
      <c r="F355" s="60"/>
      <c r="G355" s="60"/>
      <c r="H355" s="60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</row>
    <row r="356" spans="1:22" ht="16.5" customHeight="1">
      <c r="A356" s="62"/>
      <c r="B356" s="60"/>
      <c r="C356" s="60"/>
      <c r="D356" s="60"/>
      <c r="E356" s="60"/>
      <c r="F356" s="60"/>
      <c r="G356" s="60"/>
      <c r="H356" s="60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</row>
    <row r="357" spans="1:22" ht="16.5" customHeight="1">
      <c r="A357" s="62"/>
      <c r="B357" s="60"/>
      <c r="C357" s="60"/>
      <c r="D357" s="60"/>
      <c r="E357" s="60"/>
      <c r="F357" s="60"/>
      <c r="G357" s="60"/>
      <c r="H357" s="60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</row>
    <row r="358" spans="1:22" ht="16.5" customHeight="1">
      <c r="A358" s="62"/>
      <c r="B358" s="60"/>
      <c r="C358" s="60"/>
      <c r="D358" s="60"/>
      <c r="E358" s="60"/>
      <c r="F358" s="60"/>
      <c r="G358" s="60"/>
      <c r="H358" s="60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</row>
    <row r="359" spans="1:22" ht="16.5" customHeight="1">
      <c r="A359" s="62"/>
      <c r="B359" s="60"/>
      <c r="C359" s="60"/>
      <c r="D359" s="60"/>
      <c r="E359" s="60"/>
      <c r="F359" s="60"/>
      <c r="G359" s="60"/>
      <c r="H359" s="60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</row>
    <row r="360" spans="1:22" ht="16.5" customHeight="1">
      <c r="A360" s="62"/>
      <c r="B360" s="60"/>
      <c r="C360" s="60"/>
      <c r="D360" s="60"/>
      <c r="E360" s="60"/>
      <c r="F360" s="60"/>
      <c r="G360" s="60"/>
      <c r="H360" s="60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</row>
    <row r="361" spans="1:22" ht="16.5" customHeight="1">
      <c r="A361" s="62"/>
      <c r="B361" s="60"/>
      <c r="C361" s="60"/>
      <c r="D361" s="60"/>
      <c r="E361" s="60"/>
      <c r="F361" s="60"/>
      <c r="G361" s="60"/>
      <c r="H361" s="60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</row>
    <row r="362" spans="1:22" ht="16.5" customHeight="1">
      <c r="A362" s="62"/>
      <c r="B362" s="60"/>
      <c r="C362" s="60"/>
      <c r="D362" s="60"/>
      <c r="E362" s="60"/>
      <c r="F362" s="60"/>
      <c r="G362" s="60"/>
      <c r="H362" s="60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</row>
    <row r="363" spans="1:22" ht="16.5" customHeight="1">
      <c r="A363" s="62"/>
      <c r="B363" s="60"/>
      <c r="C363" s="60"/>
      <c r="D363" s="60"/>
      <c r="E363" s="60"/>
      <c r="F363" s="60"/>
      <c r="G363" s="60"/>
      <c r="H363" s="60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</row>
    <row r="364" spans="1:22" ht="16.5" customHeight="1">
      <c r="A364" s="62"/>
      <c r="B364" s="60"/>
      <c r="C364" s="60"/>
      <c r="D364" s="60"/>
      <c r="E364" s="60"/>
      <c r="F364" s="60"/>
      <c r="G364" s="60"/>
      <c r="H364" s="60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</row>
    <row r="365" spans="1:22" ht="16.5" customHeight="1">
      <c r="A365" s="62"/>
      <c r="B365" s="60"/>
      <c r="C365" s="60"/>
      <c r="D365" s="60"/>
      <c r="E365" s="60"/>
      <c r="F365" s="60"/>
      <c r="G365" s="60"/>
      <c r="H365" s="60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</row>
    <row r="366" spans="1:22" ht="16.5" customHeight="1">
      <c r="A366" s="62"/>
      <c r="B366" s="60"/>
      <c r="C366" s="60"/>
      <c r="D366" s="60"/>
      <c r="E366" s="60"/>
      <c r="F366" s="60"/>
      <c r="G366" s="60"/>
      <c r="H366" s="60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</row>
    <row r="367" spans="1:22" ht="16.5" customHeight="1">
      <c r="A367" s="62"/>
      <c r="B367" s="60"/>
      <c r="C367" s="60"/>
      <c r="D367" s="60"/>
      <c r="E367" s="60"/>
      <c r="F367" s="60"/>
      <c r="G367" s="60"/>
      <c r="H367" s="60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</row>
    <row r="368" spans="1:22" ht="16.5" customHeight="1">
      <c r="A368" s="62"/>
      <c r="B368" s="60"/>
      <c r="C368" s="60"/>
      <c r="D368" s="60"/>
      <c r="E368" s="60"/>
      <c r="F368" s="60"/>
      <c r="G368" s="60"/>
      <c r="H368" s="60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</row>
    <row r="369" spans="1:22" ht="16.5" customHeight="1">
      <c r="A369" s="62"/>
      <c r="B369" s="60"/>
      <c r="C369" s="60"/>
      <c r="D369" s="60"/>
      <c r="E369" s="60"/>
      <c r="F369" s="60"/>
      <c r="G369" s="60"/>
      <c r="H369" s="60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</row>
    <row r="370" spans="1:22" ht="16.5" customHeight="1">
      <c r="A370" s="62"/>
      <c r="B370" s="60"/>
      <c r="C370" s="60"/>
      <c r="D370" s="60"/>
      <c r="E370" s="60"/>
      <c r="F370" s="60"/>
      <c r="G370" s="60"/>
      <c r="H370" s="60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</row>
    <row r="371" spans="1:22" ht="16.5" customHeight="1">
      <c r="A371" s="62"/>
      <c r="B371" s="60"/>
      <c r="C371" s="60"/>
      <c r="D371" s="60"/>
      <c r="E371" s="60"/>
      <c r="F371" s="60"/>
      <c r="G371" s="60"/>
      <c r="H371" s="60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</row>
    <row r="372" spans="1:22" ht="16.5" customHeight="1">
      <c r="A372" s="62"/>
      <c r="B372" s="60"/>
      <c r="C372" s="60"/>
      <c r="D372" s="60"/>
      <c r="E372" s="60"/>
      <c r="F372" s="60"/>
      <c r="G372" s="60"/>
      <c r="H372" s="60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</row>
    <row r="373" spans="1:22" ht="16.5" customHeight="1">
      <c r="A373" s="62"/>
      <c r="B373" s="60"/>
      <c r="C373" s="60"/>
      <c r="D373" s="60"/>
      <c r="E373" s="60"/>
      <c r="F373" s="60"/>
      <c r="G373" s="60"/>
      <c r="H373" s="60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</row>
    <row r="374" spans="1:22" ht="16.5" customHeight="1">
      <c r="A374" s="62"/>
      <c r="B374" s="60"/>
      <c r="C374" s="60"/>
      <c r="D374" s="60"/>
      <c r="E374" s="60"/>
      <c r="F374" s="60"/>
      <c r="G374" s="60"/>
      <c r="H374" s="60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</row>
    <row r="375" spans="1:22" ht="16.5" customHeight="1">
      <c r="A375" s="62"/>
      <c r="B375" s="60"/>
      <c r="C375" s="60"/>
      <c r="D375" s="60"/>
      <c r="E375" s="60"/>
      <c r="F375" s="60"/>
      <c r="G375" s="60"/>
      <c r="H375" s="60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</row>
    <row r="376" spans="1:22" ht="16.5" customHeight="1">
      <c r="A376" s="62"/>
      <c r="B376" s="60"/>
      <c r="C376" s="60"/>
      <c r="D376" s="60"/>
      <c r="E376" s="60"/>
      <c r="F376" s="60"/>
      <c r="G376" s="60"/>
      <c r="H376" s="60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</row>
    <row r="377" spans="1:22" ht="16.5" customHeight="1">
      <c r="A377" s="62"/>
      <c r="B377" s="60"/>
      <c r="C377" s="60"/>
      <c r="D377" s="60"/>
      <c r="E377" s="60"/>
      <c r="F377" s="60"/>
      <c r="G377" s="60"/>
      <c r="H377" s="60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</row>
    <row r="378" spans="1:22" ht="16.5" customHeight="1">
      <c r="A378" s="62"/>
      <c r="B378" s="60"/>
      <c r="C378" s="60"/>
      <c r="D378" s="60"/>
      <c r="E378" s="60"/>
      <c r="F378" s="60"/>
      <c r="G378" s="60"/>
      <c r="H378" s="60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</row>
    <row r="379" spans="1:22" ht="16.5" customHeight="1">
      <c r="A379" s="62"/>
      <c r="B379" s="60"/>
      <c r="C379" s="60"/>
      <c r="D379" s="60"/>
      <c r="E379" s="60"/>
      <c r="F379" s="60"/>
      <c r="G379" s="60"/>
      <c r="H379" s="60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</row>
    <row r="380" spans="1:22" ht="16.5" customHeight="1">
      <c r="A380" s="62"/>
      <c r="B380" s="60"/>
      <c r="C380" s="60"/>
      <c r="D380" s="60"/>
      <c r="E380" s="60"/>
      <c r="F380" s="60"/>
      <c r="G380" s="60"/>
      <c r="H380" s="60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</row>
    <row r="381" spans="1:22" ht="16.5" customHeight="1">
      <c r="A381" s="62"/>
      <c r="B381" s="60"/>
      <c r="C381" s="60"/>
      <c r="D381" s="60"/>
      <c r="E381" s="60"/>
      <c r="F381" s="60"/>
      <c r="G381" s="60"/>
      <c r="H381" s="60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</row>
    <row r="382" spans="1:22" ht="16.5" customHeight="1">
      <c r="A382" s="62"/>
      <c r="B382" s="60"/>
      <c r="C382" s="60"/>
      <c r="D382" s="60"/>
      <c r="E382" s="60"/>
      <c r="F382" s="60"/>
      <c r="G382" s="60"/>
      <c r="H382" s="60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</row>
    <row r="383" spans="1:22" ht="16.5" customHeight="1">
      <c r="A383" s="62"/>
      <c r="B383" s="60"/>
      <c r="C383" s="60"/>
      <c r="D383" s="60"/>
      <c r="E383" s="60"/>
      <c r="F383" s="60"/>
      <c r="G383" s="60"/>
      <c r="H383" s="60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</row>
    <row r="384" spans="1:22" ht="16.5" customHeight="1">
      <c r="A384" s="62"/>
      <c r="B384" s="60"/>
      <c r="C384" s="60"/>
      <c r="D384" s="60"/>
      <c r="E384" s="60"/>
      <c r="F384" s="60"/>
      <c r="G384" s="60"/>
      <c r="H384" s="60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</row>
    <row r="385" spans="1:22" ht="16.5" customHeight="1">
      <c r="A385" s="62"/>
      <c r="B385" s="60"/>
      <c r="C385" s="60"/>
      <c r="D385" s="60"/>
      <c r="E385" s="60"/>
      <c r="F385" s="60"/>
      <c r="G385" s="60"/>
      <c r="H385" s="60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</row>
    <row r="386" spans="1:22" ht="16.5" customHeight="1">
      <c r="A386" s="62"/>
      <c r="B386" s="60"/>
      <c r="C386" s="60"/>
      <c r="D386" s="60"/>
      <c r="E386" s="60"/>
      <c r="F386" s="60"/>
      <c r="G386" s="60"/>
      <c r="H386" s="60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</row>
    <row r="387" spans="1:22" ht="16.5" customHeight="1">
      <c r="A387" s="62"/>
      <c r="B387" s="60"/>
      <c r="C387" s="60"/>
      <c r="D387" s="60"/>
      <c r="E387" s="60"/>
      <c r="F387" s="60"/>
      <c r="G387" s="60"/>
      <c r="H387" s="60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</row>
    <row r="388" spans="1:22" ht="16.5" customHeight="1">
      <c r="A388" s="62"/>
      <c r="B388" s="60"/>
      <c r="C388" s="60"/>
      <c r="D388" s="60"/>
      <c r="E388" s="60"/>
      <c r="F388" s="60"/>
      <c r="G388" s="60"/>
      <c r="H388" s="60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</row>
    <row r="389" spans="1:22" ht="16.5" customHeight="1">
      <c r="A389" s="62"/>
      <c r="B389" s="60"/>
      <c r="C389" s="60"/>
      <c r="D389" s="60"/>
      <c r="E389" s="60"/>
      <c r="F389" s="60"/>
      <c r="G389" s="60"/>
      <c r="H389" s="60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</row>
    <row r="390" spans="1:22" ht="16.5" customHeight="1">
      <c r="A390" s="62"/>
      <c r="B390" s="60"/>
      <c r="C390" s="60"/>
      <c r="D390" s="60"/>
      <c r="E390" s="60"/>
      <c r="F390" s="60"/>
      <c r="G390" s="60"/>
      <c r="H390" s="60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</row>
    <row r="391" spans="1:22" ht="16.5" customHeight="1">
      <c r="A391" s="62"/>
      <c r="B391" s="60"/>
      <c r="C391" s="60"/>
      <c r="D391" s="60"/>
      <c r="E391" s="60"/>
      <c r="F391" s="60"/>
      <c r="G391" s="60"/>
      <c r="H391" s="60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</row>
    <row r="392" spans="1:22" ht="16.5" customHeight="1">
      <c r="A392" s="62"/>
      <c r="B392" s="60"/>
      <c r="C392" s="60"/>
      <c r="D392" s="60"/>
      <c r="E392" s="60"/>
      <c r="F392" s="60"/>
      <c r="G392" s="60"/>
      <c r="H392" s="60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</row>
    <row r="393" spans="1:22" ht="16.5" customHeight="1">
      <c r="A393" s="62"/>
      <c r="B393" s="60"/>
      <c r="C393" s="60"/>
      <c r="D393" s="60"/>
      <c r="E393" s="60"/>
      <c r="F393" s="60"/>
      <c r="G393" s="60"/>
      <c r="H393" s="60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</row>
    <row r="394" spans="1:22" ht="16.5" customHeight="1">
      <c r="A394" s="62"/>
      <c r="B394" s="60"/>
      <c r="C394" s="60"/>
      <c r="D394" s="60"/>
      <c r="E394" s="60"/>
      <c r="F394" s="60"/>
      <c r="G394" s="60"/>
      <c r="H394" s="60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</row>
    <row r="395" spans="1:22" ht="16.5" customHeight="1">
      <c r="A395" s="62"/>
      <c r="B395" s="60"/>
      <c r="C395" s="60"/>
      <c r="D395" s="60"/>
      <c r="E395" s="60"/>
      <c r="F395" s="60"/>
      <c r="G395" s="60"/>
      <c r="H395" s="60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</row>
    <row r="396" spans="1:22" ht="16.5" customHeight="1">
      <c r="A396" s="62"/>
      <c r="B396" s="60"/>
      <c r="C396" s="60"/>
      <c r="D396" s="60"/>
      <c r="E396" s="60"/>
      <c r="F396" s="60"/>
      <c r="G396" s="60"/>
      <c r="H396" s="60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</row>
    <row r="397" spans="1:22" ht="16.5" customHeight="1">
      <c r="A397" s="62"/>
      <c r="B397" s="60"/>
      <c r="C397" s="60"/>
      <c r="D397" s="60"/>
      <c r="E397" s="60"/>
      <c r="F397" s="60"/>
      <c r="G397" s="60"/>
      <c r="H397" s="60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</row>
    <row r="398" spans="1:22" ht="16.5" customHeight="1">
      <c r="A398" s="62"/>
      <c r="B398" s="60"/>
      <c r="C398" s="60"/>
      <c r="D398" s="60"/>
      <c r="E398" s="60"/>
      <c r="F398" s="60"/>
      <c r="G398" s="60"/>
      <c r="H398" s="60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</row>
    <row r="399" spans="1:22" ht="16.5" customHeight="1">
      <c r="A399" s="62"/>
      <c r="B399" s="60"/>
      <c r="C399" s="60"/>
      <c r="D399" s="60"/>
      <c r="E399" s="60"/>
      <c r="F399" s="60"/>
      <c r="G399" s="60"/>
      <c r="H399" s="60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</row>
    <row r="400" spans="1:22" ht="16.5" customHeight="1">
      <c r="A400" s="62"/>
      <c r="B400" s="60"/>
      <c r="C400" s="60"/>
      <c r="D400" s="60"/>
      <c r="E400" s="60"/>
      <c r="F400" s="60"/>
      <c r="G400" s="60"/>
      <c r="H400" s="60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</row>
    <row r="401" spans="1:22" ht="16.5" customHeight="1">
      <c r="A401" s="62"/>
      <c r="B401" s="60"/>
      <c r="C401" s="60"/>
      <c r="D401" s="60"/>
      <c r="E401" s="60"/>
      <c r="F401" s="60"/>
      <c r="G401" s="60"/>
      <c r="H401" s="60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</row>
    <row r="402" spans="1:22" ht="16.5" customHeight="1">
      <c r="A402" s="62"/>
      <c r="B402" s="60"/>
      <c r="C402" s="60"/>
      <c r="D402" s="60"/>
      <c r="E402" s="60"/>
      <c r="F402" s="60"/>
      <c r="G402" s="60"/>
      <c r="H402" s="60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</row>
    <row r="403" spans="1:22" ht="16.5" customHeight="1">
      <c r="A403" s="62"/>
      <c r="B403" s="60"/>
      <c r="C403" s="60"/>
      <c r="D403" s="60"/>
      <c r="E403" s="60"/>
      <c r="F403" s="60"/>
      <c r="G403" s="60"/>
      <c r="H403" s="60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</row>
    <row r="404" spans="1:22" ht="16.5" customHeight="1">
      <c r="A404" s="62"/>
      <c r="B404" s="60"/>
      <c r="C404" s="60"/>
      <c r="D404" s="60"/>
      <c r="E404" s="60"/>
      <c r="F404" s="60"/>
      <c r="G404" s="60"/>
      <c r="H404" s="60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</row>
    <row r="405" spans="1:22" ht="16.5" customHeight="1">
      <c r="A405" s="62"/>
      <c r="B405" s="60"/>
      <c r="C405" s="60"/>
      <c r="D405" s="60"/>
      <c r="E405" s="60"/>
      <c r="F405" s="60"/>
      <c r="G405" s="60"/>
      <c r="H405" s="60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</row>
    <row r="406" spans="1:22" ht="16.5" customHeight="1">
      <c r="A406" s="62"/>
      <c r="B406" s="60"/>
      <c r="C406" s="60"/>
      <c r="D406" s="60"/>
      <c r="E406" s="60"/>
      <c r="F406" s="60"/>
      <c r="G406" s="60"/>
      <c r="H406" s="60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</row>
    <row r="407" spans="1:22" ht="16.5" customHeight="1">
      <c r="A407" s="62"/>
      <c r="B407" s="60"/>
      <c r="C407" s="60"/>
      <c r="D407" s="60"/>
      <c r="E407" s="60"/>
      <c r="F407" s="60"/>
      <c r="G407" s="60"/>
      <c r="H407" s="60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</row>
    <row r="408" spans="1:22" ht="16.5" customHeight="1">
      <c r="A408" s="62"/>
      <c r="B408" s="60"/>
      <c r="C408" s="60"/>
      <c r="D408" s="60"/>
      <c r="E408" s="60"/>
      <c r="F408" s="60"/>
      <c r="G408" s="60"/>
      <c r="H408" s="60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</row>
    <row r="409" spans="1:22" ht="16.5" customHeight="1">
      <c r="A409" s="62"/>
      <c r="B409" s="60"/>
      <c r="C409" s="60"/>
      <c r="D409" s="60"/>
      <c r="E409" s="60"/>
      <c r="F409" s="60"/>
      <c r="G409" s="60"/>
      <c r="H409" s="60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</row>
    <row r="410" spans="1:22" ht="16.5" customHeight="1">
      <c r="A410" s="62"/>
      <c r="B410" s="60"/>
      <c r="C410" s="60"/>
      <c r="D410" s="60"/>
      <c r="E410" s="60"/>
      <c r="F410" s="60"/>
      <c r="G410" s="60"/>
      <c r="H410" s="60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</row>
    <row r="411" spans="1:22" ht="16.5" customHeight="1">
      <c r="A411" s="62"/>
      <c r="B411" s="60"/>
      <c r="C411" s="60"/>
      <c r="D411" s="60"/>
      <c r="E411" s="60"/>
      <c r="F411" s="60"/>
      <c r="G411" s="60"/>
      <c r="H411" s="60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</row>
    <row r="412" spans="1:22" ht="16.5" customHeight="1">
      <c r="A412" s="62"/>
      <c r="B412" s="60"/>
      <c r="C412" s="60"/>
      <c r="D412" s="60"/>
      <c r="E412" s="60"/>
      <c r="F412" s="60"/>
      <c r="G412" s="60"/>
      <c r="H412" s="60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</row>
    <row r="413" spans="1:22" ht="16.5" customHeight="1">
      <c r="A413" s="62"/>
      <c r="B413" s="60"/>
      <c r="C413" s="60"/>
      <c r="D413" s="60"/>
      <c r="E413" s="60"/>
      <c r="F413" s="60"/>
      <c r="G413" s="60"/>
      <c r="H413" s="60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</row>
    <row r="414" spans="1:22" ht="16.5" customHeight="1">
      <c r="A414" s="62"/>
      <c r="B414" s="60"/>
      <c r="C414" s="60"/>
      <c r="D414" s="60"/>
      <c r="E414" s="60"/>
      <c r="F414" s="60"/>
      <c r="G414" s="60"/>
      <c r="H414" s="60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</row>
    <row r="415" spans="1:22" ht="16.5" customHeight="1">
      <c r="A415" s="62"/>
      <c r="B415" s="60"/>
      <c r="C415" s="60"/>
      <c r="D415" s="60"/>
      <c r="E415" s="60"/>
      <c r="F415" s="60"/>
      <c r="G415" s="60"/>
      <c r="H415" s="60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</row>
    <row r="416" spans="1:22" ht="16.5" customHeight="1">
      <c r="A416" s="62"/>
      <c r="B416" s="60"/>
      <c r="C416" s="60"/>
      <c r="D416" s="60"/>
      <c r="E416" s="60"/>
      <c r="F416" s="60"/>
      <c r="G416" s="60"/>
      <c r="H416" s="60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</row>
    <row r="417" spans="1:22" ht="16.5" customHeight="1">
      <c r="A417" s="62"/>
      <c r="B417" s="60"/>
      <c r="C417" s="60"/>
      <c r="D417" s="60"/>
      <c r="E417" s="60"/>
      <c r="F417" s="60"/>
      <c r="G417" s="60"/>
      <c r="H417" s="60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</row>
    <row r="418" spans="1:22" ht="16.5" customHeight="1">
      <c r="A418" s="62"/>
      <c r="B418" s="60"/>
      <c r="C418" s="60"/>
      <c r="D418" s="60"/>
      <c r="E418" s="60"/>
      <c r="F418" s="60"/>
      <c r="G418" s="60"/>
      <c r="H418" s="60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</row>
    <row r="419" spans="1:22" ht="16.5" customHeight="1">
      <c r="A419" s="62"/>
      <c r="B419" s="60"/>
      <c r="C419" s="60"/>
      <c r="D419" s="60"/>
      <c r="E419" s="60"/>
      <c r="F419" s="60"/>
      <c r="G419" s="60"/>
      <c r="H419" s="60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</row>
    <row r="420" spans="1:22" ht="16.5" customHeight="1">
      <c r="A420" s="62"/>
      <c r="B420" s="60"/>
      <c r="C420" s="60"/>
      <c r="D420" s="60"/>
      <c r="E420" s="60"/>
      <c r="F420" s="60"/>
      <c r="G420" s="60"/>
      <c r="H420" s="60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</row>
    <row r="421" spans="1:22" ht="16.5" customHeight="1">
      <c r="A421" s="62"/>
      <c r="B421" s="60"/>
      <c r="C421" s="60"/>
      <c r="D421" s="60"/>
      <c r="E421" s="60"/>
      <c r="F421" s="60"/>
      <c r="G421" s="60"/>
      <c r="H421" s="60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</row>
    <row r="422" spans="1:22" ht="16.5" customHeight="1">
      <c r="A422" s="62"/>
      <c r="B422" s="60"/>
      <c r="C422" s="60"/>
      <c r="D422" s="60"/>
      <c r="E422" s="60"/>
      <c r="F422" s="60"/>
      <c r="G422" s="60"/>
      <c r="H422" s="60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</row>
    <row r="423" spans="1:22" ht="16.5" customHeight="1">
      <c r="A423" s="62"/>
      <c r="B423" s="60"/>
      <c r="C423" s="60"/>
      <c r="D423" s="60"/>
      <c r="E423" s="60"/>
      <c r="F423" s="60"/>
      <c r="G423" s="60"/>
      <c r="H423" s="60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</row>
    <row r="424" spans="1:22" ht="16.5" customHeight="1">
      <c r="A424" s="62"/>
      <c r="B424" s="60"/>
      <c r="C424" s="60"/>
      <c r="D424" s="60"/>
      <c r="E424" s="60"/>
      <c r="F424" s="60"/>
      <c r="G424" s="60"/>
      <c r="H424" s="60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</row>
    <row r="425" spans="1:22" ht="16.5" customHeight="1">
      <c r="A425" s="62"/>
      <c r="B425" s="60"/>
      <c r="C425" s="60"/>
      <c r="D425" s="60"/>
      <c r="E425" s="60"/>
      <c r="F425" s="60"/>
      <c r="G425" s="60"/>
      <c r="H425" s="60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</row>
    <row r="426" spans="1:22" ht="16.5" customHeight="1">
      <c r="A426" s="62"/>
      <c r="B426" s="60"/>
      <c r="C426" s="60"/>
      <c r="D426" s="60"/>
      <c r="E426" s="60"/>
      <c r="F426" s="60"/>
      <c r="G426" s="60"/>
      <c r="H426" s="60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</row>
    <row r="427" spans="1:22" ht="16.5" customHeight="1">
      <c r="A427" s="62"/>
      <c r="B427" s="60"/>
      <c r="C427" s="60"/>
      <c r="D427" s="60"/>
      <c r="E427" s="60"/>
      <c r="F427" s="60"/>
      <c r="G427" s="60"/>
      <c r="H427" s="60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</row>
    <row r="428" spans="1:22" ht="16.5" customHeight="1">
      <c r="A428" s="62"/>
      <c r="B428" s="60"/>
      <c r="C428" s="60"/>
      <c r="D428" s="60"/>
      <c r="E428" s="60"/>
      <c r="F428" s="60"/>
      <c r="G428" s="60"/>
      <c r="H428" s="60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</row>
    <row r="429" spans="1:22" ht="16.5" customHeight="1">
      <c r="A429" s="62"/>
      <c r="B429" s="60"/>
      <c r="C429" s="60"/>
      <c r="D429" s="60"/>
      <c r="E429" s="60"/>
      <c r="F429" s="60"/>
      <c r="G429" s="60"/>
      <c r="H429" s="60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</row>
    <row r="430" spans="1:22" ht="16.5" customHeight="1">
      <c r="A430" s="62"/>
      <c r="B430" s="60"/>
      <c r="C430" s="60"/>
      <c r="D430" s="60"/>
      <c r="E430" s="60"/>
      <c r="F430" s="60"/>
      <c r="G430" s="60"/>
      <c r="H430" s="60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</row>
    <row r="431" spans="1:22" ht="16.5" customHeight="1">
      <c r="A431" s="62"/>
      <c r="B431" s="60"/>
      <c r="C431" s="60"/>
      <c r="D431" s="60"/>
      <c r="E431" s="60"/>
      <c r="F431" s="60"/>
      <c r="G431" s="60"/>
      <c r="H431" s="60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</row>
    <row r="432" spans="1:22" ht="16.5" customHeight="1">
      <c r="A432" s="62"/>
      <c r="B432" s="60"/>
      <c r="C432" s="60"/>
      <c r="D432" s="60"/>
      <c r="E432" s="60"/>
      <c r="F432" s="60"/>
      <c r="G432" s="60"/>
      <c r="H432" s="60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</row>
    <row r="433" spans="1:22" ht="16.5" customHeight="1">
      <c r="A433" s="62"/>
      <c r="B433" s="60"/>
      <c r="C433" s="60"/>
      <c r="D433" s="60"/>
      <c r="E433" s="60"/>
      <c r="F433" s="60"/>
      <c r="G433" s="60"/>
      <c r="H433" s="60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</row>
    <row r="434" spans="1:22" ht="16.5" customHeight="1">
      <c r="A434" s="62"/>
      <c r="B434" s="60"/>
      <c r="C434" s="60"/>
      <c r="D434" s="60"/>
      <c r="E434" s="60"/>
      <c r="F434" s="60"/>
      <c r="G434" s="60"/>
      <c r="H434" s="60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</row>
    <row r="435" spans="1:22" ht="16.5" customHeight="1">
      <c r="A435" s="62"/>
      <c r="B435" s="60"/>
      <c r="C435" s="60"/>
      <c r="D435" s="60"/>
      <c r="E435" s="60"/>
      <c r="F435" s="60"/>
      <c r="G435" s="60"/>
      <c r="H435" s="60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</row>
    <row r="436" spans="1:22" ht="16.5" customHeight="1">
      <c r="A436" s="62"/>
      <c r="B436" s="60"/>
      <c r="C436" s="60"/>
      <c r="D436" s="60"/>
      <c r="E436" s="60"/>
      <c r="F436" s="60"/>
      <c r="G436" s="60"/>
      <c r="H436" s="60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</row>
    <row r="437" spans="1:22" ht="16.5" customHeight="1">
      <c r="A437" s="62"/>
      <c r="B437" s="60"/>
      <c r="C437" s="60"/>
      <c r="D437" s="60"/>
      <c r="E437" s="60"/>
      <c r="F437" s="60"/>
      <c r="G437" s="60"/>
      <c r="H437" s="60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</row>
    <row r="438" spans="1:22" ht="16.5" customHeight="1">
      <c r="A438" s="62"/>
      <c r="B438" s="60"/>
      <c r="C438" s="60"/>
      <c r="D438" s="60"/>
      <c r="E438" s="60"/>
      <c r="F438" s="60"/>
      <c r="G438" s="60"/>
      <c r="H438" s="60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</row>
    <row r="439" spans="1:22" ht="16.5" customHeight="1">
      <c r="A439" s="62"/>
      <c r="B439" s="60"/>
      <c r="C439" s="60"/>
      <c r="D439" s="60"/>
      <c r="E439" s="60"/>
      <c r="F439" s="60"/>
      <c r="G439" s="60"/>
      <c r="H439" s="60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</row>
    <row r="440" spans="1:22" ht="16.5" customHeight="1">
      <c r="A440" s="62"/>
      <c r="B440" s="60"/>
      <c r="C440" s="60"/>
      <c r="D440" s="60"/>
      <c r="E440" s="60"/>
      <c r="F440" s="60"/>
      <c r="G440" s="60"/>
      <c r="H440" s="60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</row>
    <row r="441" spans="1:22" ht="16.5" customHeight="1">
      <c r="A441" s="62"/>
      <c r="B441" s="60"/>
      <c r="C441" s="60"/>
      <c r="D441" s="60"/>
      <c r="E441" s="60"/>
      <c r="F441" s="60"/>
      <c r="G441" s="60"/>
      <c r="H441" s="60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</row>
    <row r="442" spans="1:22" ht="16.5" customHeight="1">
      <c r="A442" s="62"/>
      <c r="B442" s="60"/>
      <c r="C442" s="60"/>
      <c r="D442" s="60"/>
      <c r="E442" s="60"/>
      <c r="F442" s="60"/>
      <c r="G442" s="60"/>
      <c r="H442" s="60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</row>
    <row r="443" spans="1:22" ht="16.5" customHeight="1">
      <c r="A443" s="62"/>
      <c r="B443" s="60"/>
      <c r="C443" s="60"/>
      <c r="D443" s="60"/>
      <c r="E443" s="60"/>
      <c r="F443" s="60"/>
      <c r="G443" s="60"/>
      <c r="H443" s="60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</row>
    <row r="444" spans="1:22" ht="16.5" customHeight="1">
      <c r="A444" s="62"/>
      <c r="B444" s="60"/>
      <c r="C444" s="60"/>
      <c r="D444" s="60"/>
      <c r="E444" s="60"/>
      <c r="F444" s="60"/>
      <c r="G444" s="60"/>
      <c r="H444" s="60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</row>
    <row r="445" spans="1:22" ht="16.5" customHeight="1">
      <c r="A445" s="62"/>
      <c r="B445" s="60"/>
      <c r="C445" s="60"/>
      <c r="D445" s="60"/>
      <c r="E445" s="60"/>
      <c r="F445" s="60"/>
      <c r="G445" s="60"/>
      <c r="H445" s="60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</row>
    <row r="446" spans="1:22" ht="16.5" customHeight="1">
      <c r="A446" s="62"/>
      <c r="B446" s="60"/>
      <c r="C446" s="60"/>
      <c r="D446" s="60"/>
      <c r="E446" s="60"/>
      <c r="F446" s="60"/>
      <c r="G446" s="60"/>
      <c r="H446" s="60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</row>
    <row r="447" spans="1:22" ht="16.5" customHeight="1">
      <c r="A447" s="62"/>
      <c r="B447" s="60"/>
      <c r="C447" s="60"/>
      <c r="D447" s="60"/>
      <c r="E447" s="60"/>
      <c r="F447" s="60"/>
      <c r="G447" s="60"/>
      <c r="H447" s="60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</row>
    <row r="448" spans="1:22" ht="16.5" customHeight="1">
      <c r="A448" s="62"/>
      <c r="B448" s="60"/>
      <c r="C448" s="60"/>
      <c r="D448" s="60"/>
      <c r="E448" s="60"/>
      <c r="F448" s="60"/>
      <c r="G448" s="60"/>
      <c r="H448" s="60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</row>
    <row r="449" spans="1:22" ht="16.5" customHeight="1">
      <c r="A449" s="62"/>
      <c r="B449" s="60"/>
      <c r="C449" s="60"/>
      <c r="D449" s="60"/>
      <c r="E449" s="60"/>
      <c r="F449" s="60"/>
      <c r="G449" s="60"/>
      <c r="H449" s="60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</row>
    <row r="450" spans="1:22" ht="16.5" customHeight="1">
      <c r="A450" s="62"/>
      <c r="B450" s="60"/>
      <c r="C450" s="60"/>
      <c r="D450" s="60"/>
      <c r="E450" s="60"/>
      <c r="F450" s="60"/>
      <c r="G450" s="60"/>
      <c r="H450" s="60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</row>
    <row r="451" spans="1:22" ht="16.5" customHeight="1">
      <c r="A451" s="62"/>
      <c r="B451" s="60"/>
      <c r="C451" s="60"/>
      <c r="D451" s="60"/>
      <c r="E451" s="60"/>
      <c r="F451" s="60"/>
      <c r="G451" s="60"/>
      <c r="H451" s="60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</row>
    <row r="452" spans="1:22" ht="16.5" customHeight="1">
      <c r="A452" s="62"/>
      <c r="B452" s="60"/>
      <c r="C452" s="60"/>
      <c r="D452" s="60"/>
      <c r="E452" s="60"/>
      <c r="F452" s="60"/>
      <c r="G452" s="60"/>
      <c r="H452" s="60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</row>
    <row r="453" spans="1:22" ht="16.5" customHeight="1">
      <c r="A453" s="62"/>
      <c r="B453" s="60"/>
      <c r="C453" s="60"/>
      <c r="D453" s="60"/>
      <c r="E453" s="60"/>
      <c r="F453" s="60"/>
      <c r="G453" s="60"/>
      <c r="H453" s="60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</row>
    <row r="454" spans="1:22" ht="16.5" customHeight="1">
      <c r="A454" s="62"/>
      <c r="B454" s="60"/>
      <c r="C454" s="60"/>
      <c r="D454" s="60"/>
      <c r="E454" s="60"/>
      <c r="F454" s="60"/>
      <c r="G454" s="60"/>
      <c r="H454" s="60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</row>
    <row r="455" spans="1:22" ht="16.5" customHeight="1">
      <c r="A455" s="62"/>
      <c r="B455" s="60"/>
      <c r="C455" s="60"/>
      <c r="D455" s="60"/>
      <c r="E455" s="60"/>
      <c r="F455" s="60"/>
      <c r="G455" s="60"/>
      <c r="H455" s="60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</row>
    <row r="456" spans="1:22" ht="16.5" customHeight="1">
      <c r="A456" s="62"/>
      <c r="B456" s="60"/>
      <c r="C456" s="60"/>
      <c r="D456" s="60"/>
      <c r="E456" s="60"/>
      <c r="F456" s="60"/>
      <c r="G456" s="60"/>
      <c r="H456" s="60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</row>
    <row r="457" spans="1:22" ht="16.5" customHeight="1">
      <c r="A457" s="62"/>
      <c r="B457" s="60"/>
      <c r="C457" s="60"/>
      <c r="D457" s="60"/>
      <c r="E457" s="60"/>
      <c r="F457" s="60"/>
      <c r="G457" s="60"/>
      <c r="H457" s="60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</row>
    <row r="458" spans="1:22" ht="16.5" customHeight="1">
      <c r="A458" s="62"/>
      <c r="B458" s="60"/>
      <c r="C458" s="60"/>
      <c r="D458" s="60"/>
      <c r="E458" s="60"/>
      <c r="F458" s="60"/>
      <c r="G458" s="60"/>
      <c r="H458" s="60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</row>
    <row r="459" spans="1:22" ht="16.5" customHeight="1">
      <c r="A459" s="62"/>
      <c r="B459" s="60"/>
      <c r="C459" s="60"/>
      <c r="D459" s="60"/>
      <c r="E459" s="60"/>
      <c r="F459" s="60"/>
      <c r="G459" s="60"/>
      <c r="H459" s="60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</row>
    <row r="460" spans="1:22" ht="16.5" customHeight="1">
      <c r="A460" s="62"/>
      <c r="B460" s="60"/>
      <c r="C460" s="60"/>
      <c r="D460" s="60"/>
      <c r="E460" s="60"/>
      <c r="F460" s="60"/>
      <c r="G460" s="60"/>
      <c r="H460" s="60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</row>
    <row r="461" spans="1:22" ht="16.5" customHeight="1">
      <c r="A461" s="62"/>
      <c r="B461" s="60"/>
      <c r="C461" s="60"/>
      <c r="D461" s="60"/>
      <c r="E461" s="60"/>
      <c r="F461" s="60"/>
      <c r="G461" s="60"/>
      <c r="H461" s="60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</row>
    <row r="462" spans="1:22" ht="16.5" customHeight="1">
      <c r="A462" s="62"/>
      <c r="B462" s="60"/>
      <c r="C462" s="60"/>
      <c r="D462" s="60"/>
      <c r="E462" s="60"/>
      <c r="F462" s="60"/>
      <c r="G462" s="60"/>
      <c r="H462" s="60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</row>
    <row r="463" spans="1:22" ht="16.5" customHeight="1">
      <c r="A463" s="62"/>
      <c r="B463" s="60"/>
      <c r="C463" s="60"/>
      <c r="D463" s="60"/>
      <c r="E463" s="60"/>
      <c r="F463" s="60"/>
      <c r="G463" s="60"/>
      <c r="H463" s="60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</row>
    <row r="464" spans="1:22" ht="16.5" customHeight="1">
      <c r="A464" s="62"/>
      <c r="B464" s="60"/>
      <c r="C464" s="60"/>
      <c r="D464" s="60"/>
      <c r="E464" s="60"/>
      <c r="F464" s="60"/>
      <c r="G464" s="60"/>
      <c r="H464" s="60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</row>
    <row r="465" spans="1:22" ht="16.5" customHeight="1">
      <c r="A465" s="62"/>
      <c r="B465" s="60"/>
      <c r="C465" s="60"/>
      <c r="D465" s="60"/>
      <c r="E465" s="60"/>
      <c r="F465" s="60"/>
      <c r="G465" s="60"/>
      <c r="H465" s="60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</row>
    <row r="466" spans="1:22" ht="16.5" customHeight="1">
      <c r="A466" s="62"/>
      <c r="B466" s="60"/>
      <c r="C466" s="60"/>
      <c r="D466" s="60"/>
      <c r="E466" s="60"/>
      <c r="F466" s="60"/>
      <c r="G466" s="60"/>
      <c r="H466" s="60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</row>
    <row r="467" spans="1:22" ht="16.5" customHeight="1">
      <c r="A467" s="62"/>
      <c r="B467" s="60"/>
      <c r="C467" s="60"/>
      <c r="D467" s="60"/>
      <c r="E467" s="60"/>
      <c r="F467" s="60"/>
      <c r="G467" s="60"/>
      <c r="H467" s="60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</row>
    <row r="468" spans="1:22" ht="16.5" customHeight="1">
      <c r="A468" s="62"/>
      <c r="B468" s="60"/>
      <c r="C468" s="60"/>
      <c r="D468" s="60"/>
      <c r="E468" s="60"/>
      <c r="F468" s="60"/>
      <c r="G468" s="60"/>
      <c r="H468" s="60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</row>
    <row r="469" spans="1:22" ht="16.5" customHeight="1">
      <c r="A469" s="62"/>
      <c r="B469" s="60"/>
      <c r="C469" s="60"/>
      <c r="D469" s="60"/>
      <c r="E469" s="60"/>
      <c r="F469" s="60"/>
      <c r="G469" s="60"/>
      <c r="H469" s="60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</row>
    <row r="470" spans="1:22" ht="16.5" customHeight="1">
      <c r="A470" s="62"/>
      <c r="B470" s="60"/>
      <c r="C470" s="60"/>
      <c r="D470" s="60"/>
      <c r="E470" s="60"/>
      <c r="F470" s="60"/>
      <c r="G470" s="60"/>
      <c r="H470" s="60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</row>
    <row r="471" spans="1:22" ht="16.5" customHeight="1">
      <c r="A471" s="62"/>
      <c r="B471" s="60"/>
      <c r="C471" s="60"/>
      <c r="D471" s="60"/>
      <c r="E471" s="60"/>
      <c r="F471" s="60"/>
      <c r="G471" s="60"/>
      <c r="H471" s="60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</row>
    <row r="472" spans="1:22" ht="16.5" customHeight="1">
      <c r="A472" s="62"/>
      <c r="B472" s="60"/>
      <c r="C472" s="60"/>
      <c r="D472" s="60"/>
      <c r="E472" s="60"/>
      <c r="F472" s="60"/>
      <c r="G472" s="60"/>
      <c r="H472" s="60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</row>
    <row r="473" spans="1:22" ht="16.5" customHeight="1">
      <c r="A473" s="62"/>
      <c r="B473" s="60"/>
      <c r="C473" s="60"/>
      <c r="D473" s="60"/>
      <c r="E473" s="60"/>
      <c r="F473" s="60"/>
      <c r="G473" s="60"/>
      <c r="H473" s="60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</row>
    <row r="474" spans="1:22" ht="16.5" customHeight="1">
      <c r="A474" s="62"/>
      <c r="B474" s="60"/>
      <c r="C474" s="60"/>
      <c r="D474" s="60"/>
      <c r="E474" s="60"/>
      <c r="F474" s="60"/>
      <c r="G474" s="60"/>
      <c r="H474" s="60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</row>
    <row r="475" spans="1:22" ht="16.5" customHeight="1">
      <c r="A475" s="62"/>
      <c r="B475" s="60"/>
      <c r="C475" s="60"/>
      <c r="D475" s="60"/>
      <c r="E475" s="60"/>
      <c r="F475" s="60"/>
      <c r="G475" s="60"/>
      <c r="H475" s="60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</row>
    <row r="476" spans="1:22" ht="16.5" customHeight="1">
      <c r="A476" s="62"/>
      <c r="B476" s="60"/>
      <c r="C476" s="60"/>
      <c r="D476" s="60"/>
      <c r="E476" s="60"/>
      <c r="F476" s="60"/>
      <c r="G476" s="60"/>
      <c r="H476" s="60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</row>
    <row r="477" spans="1:22" ht="16.5" customHeight="1">
      <c r="A477" s="62"/>
      <c r="B477" s="60"/>
      <c r="C477" s="60"/>
      <c r="D477" s="60"/>
      <c r="E477" s="60"/>
      <c r="F477" s="60"/>
      <c r="G477" s="60"/>
      <c r="H477" s="60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</row>
    <row r="478" spans="1:22" ht="16.5" customHeight="1">
      <c r="A478" s="62"/>
      <c r="B478" s="60"/>
      <c r="C478" s="60"/>
      <c r="D478" s="60"/>
      <c r="E478" s="60"/>
      <c r="F478" s="60"/>
      <c r="G478" s="60"/>
      <c r="H478" s="60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</row>
    <row r="479" spans="1:22" ht="16.5" customHeight="1">
      <c r="A479" s="62"/>
      <c r="B479" s="60"/>
      <c r="C479" s="60"/>
      <c r="D479" s="60"/>
      <c r="E479" s="60"/>
      <c r="F479" s="60"/>
      <c r="G479" s="60"/>
      <c r="H479" s="60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</row>
    <row r="480" spans="1:22" ht="16.5" customHeight="1">
      <c r="A480" s="62"/>
      <c r="B480" s="60"/>
      <c r="C480" s="60"/>
      <c r="D480" s="60"/>
      <c r="E480" s="60"/>
      <c r="F480" s="60"/>
      <c r="G480" s="60"/>
      <c r="H480" s="60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</row>
    <row r="481" spans="1:22" ht="16.5" customHeight="1">
      <c r="A481" s="62"/>
      <c r="B481" s="60"/>
      <c r="C481" s="60"/>
      <c r="D481" s="60"/>
      <c r="E481" s="60"/>
      <c r="F481" s="60"/>
      <c r="G481" s="60"/>
      <c r="H481" s="60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</row>
    <row r="482" spans="1:22" ht="16.5" customHeight="1">
      <c r="A482" s="62"/>
      <c r="B482" s="60"/>
      <c r="C482" s="60"/>
      <c r="D482" s="60"/>
      <c r="E482" s="60"/>
      <c r="F482" s="60"/>
      <c r="G482" s="60"/>
      <c r="H482" s="60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</row>
    <row r="483" spans="1:22" ht="16.5" customHeight="1">
      <c r="A483" s="62"/>
      <c r="B483" s="60"/>
      <c r="C483" s="60"/>
      <c r="D483" s="60"/>
      <c r="E483" s="60"/>
      <c r="F483" s="60"/>
      <c r="G483" s="60"/>
      <c r="H483" s="60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</row>
    <row r="484" spans="1:22" ht="16.5" customHeight="1">
      <c r="A484" s="62"/>
      <c r="B484" s="60"/>
      <c r="C484" s="60"/>
      <c r="D484" s="60"/>
      <c r="E484" s="60"/>
      <c r="F484" s="60"/>
      <c r="G484" s="60"/>
      <c r="H484" s="60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</row>
    <row r="485" spans="1:22" ht="16.5" customHeight="1">
      <c r="A485" s="62"/>
      <c r="B485" s="60"/>
      <c r="C485" s="60"/>
      <c r="D485" s="60"/>
      <c r="E485" s="60"/>
      <c r="F485" s="60"/>
      <c r="G485" s="60"/>
      <c r="H485" s="60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</row>
    <row r="486" spans="1:22" ht="16.5" customHeight="1">
      <c r="A486" s="62"/>
      <c r="B486" s="60"/>
      <c r="C486" s="60"/>
      <c r="D486" s="60"/>
      <c r="E486" s="60"/>
      <c r="F486" s="60"/>
      <c r="G486" s="60"/>
      <c r="H486" s="60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</row>
    <row r="487" spans="1:22" ht="16.5" customHeight="1">
      <c r="A487" s="62"/>
      <c r="B487" s="60"/>
      <c r="C487" s="60"/>
      <c r="D487" s="60"/>
      <c r="E487" s="60"/>
      <c r="F487" s="60"/>
      <c r="G487" s="60"/>
      <c r="H487" s="60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</row>
    <row r="488" spans="1:22" ht="16.5" customHeight="1">
      <c r="A488" s="62"/>
      <c r="B488" s="60"/>
      <c r="C488" s="60"/>
      <c r="D488" s="60"/>
      <c r="E488" s="60"/>
      <c r="F488" s="60"/>
      <c r="G488" s="60"/>
      <c r="H488" s="60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</row>
    <row r="489" spans="1:22" ht="16.5" customHeight="1">
      <c r="A489" s="62"/>
      <c r="B489" s="60"/>
      <c r="C489" s="60"/>
      <c r="D489" s="60"/>
      <c r="E489" s="60"/>
      <c r="F489" s="60"/>
      <c r="G489" s="60"/>
      <c r="H489" s="60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</row>
    <row r="490" spans="1:22" ht="16.5" customHeight="1">
      <c r="A490" s="62"/>
      <c r="B490" s="60"/>
      <c r="C490" s="60"/>
      <c r="D490" s="60"/>
      <c r="E490" s="60"/>
      <c r="F490" s="60"/>
      <c r="G490" s="60"/>
      <c r="H490" s="60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</row>
    <row r="491" spans="1:22" ht="16.5" customHeight="1">
      <c r="A491" s="62"/>
      <c r="B491" s="60"/>
      <c r="C491" s="60"/>
      <c r="D491" s="60"/>
      <c r="E491" s="60"/>
      <c r="F491" s="60"/>
      <c r="G491" s="60"/>
      <c r="H491" s="60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</row>
    <row r="492" spans="1:22" ht="16.5" customHeight="1">
      <c r="A492" s="62"/>
      <c r="B492" s="60"/>
      <c r="C492" s="60"/>
      <c r="D492" s="60"/>
      <c r="E492" s="60"/>
      <c r="F492" s="60"/>
      <c r="G492" s="60"/>
      <c r="H492" s="60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</row>
    <row r="493" spans="1:22" ht="16.5" customHeight="1">
      <c r="A493" s="62"/>
      <c r="B493" s="60"/>
      <c r="C493" s="60"/>
      <c r="D493" s="60"/>
      <c r="E493" s="60"/>
      <c r="F493" s="60"/>
      <c r="G493" s="60"/>
      <c r="H493" s="60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</row>
    <row r="494" spans="1:22" ht="16.5" customHeight="1">
      <c r="A494" s="62"/>
      <c r="B494" s="60"/>
      <c r="C494" s="60"/>
      <c r="D494" s="60"/>
      <c r="E494" s="60"/>
      <c r="F494" s="60"/>
      <c r="G494" s="60"/>
      <c r="H494" s="60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</row>
    <row r="495" spans="1:22" ht="16.5" customHeight="1">
      <c r="A495" s="62"/>
      <c r="B495" s="60"/>
      <c r="C495" s="60"/>
      <c r="D495" s="60"/>
      <c r="E495" s="60"/>
      <c r="F495" s="60"/>
      <c r="G495" s="60"/>
      <c r="H495" s="60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</row>
    <row r="496" spans="1:22" ht="16.5" customHeight="1">
      <c r="A496" s="62"/>
      <c r="B496" s="60"/>
      <c r="C496" s="60"/>
      <c r="D496" s="60"/>
      <c r="E496" s="60"/>
      <c r="F496" s="60"/>
      <c r="G496" s="60"/>
      <c r="H496" s="60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</row>
    <row r="497" spans="1:22" ht="16.5" customHeight="1">
      <c r="A497" s="62"/>
      <c r="B497" s="60"/>
      <c r="C497" s="60"/>
      <c r="D497" s="60"/>
      <c r="E497" s="60"/>
      <c r="F497" s="60"/>
      <c r="G497" s="60"/>
      <c r="H497" s="60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</row>
    <row r="498" spans="1:22" ht="16.5" customHeight="1">
      <c r="A498" s="62"/>
      <c r="B498" s="60"/>
      <c r="C498" s="60"/>
      <c r="D498" s="60"/>
      <c r="E498" s="60"/>
      <c r="F498" s="60"/>
      <c r="G498" s="60"/>
      <c r="H498" s="60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</row>
    <row r="499" spans="1:22" ht="16.5" customHeight="1">
      <c r="A499" s="62"/>
      <c r="B499" s="60"/>
      <c r="C499" s="60"/>
      <c r="D499" s="60"/>
      <c r="E499" s="60"/>
      <c r="F499" s="60"/>
      <c r="G499" s="60"/>
      <c r="H499" s="60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</row>
    <row r="500" spans="1:22" ht="16.5" customHeight="1">
      <c r="A500" s="62"/>
      <c r="B500" s="60"/>
      <c r="C500" s="60"/>
      <c r="D500" s="60"/>
      <c r="E500" s="60"/>
      <c r="F500" s="60"/>
      <c r="G500" s="60"/>
      <c r="H500" s="60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</row>
    <row r="501" spans="1:22" ht="16.5" customHeight="1">
      <c r="A501" s="62"/>
      <c r="B501" s="60"/>
      <c r="C501" s="60"/>
      <c r="D501" s="60"/>
      <c r="E501" s="60"/>
      <c r="F501" s="60"/>
      <c r="G501" s="60"/>
      <c r="H501" s="60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</row>
    <row r="502" spans="1:22" ht="16.5" customHeight="1">
      <c r="A502" s="62"/>
      <c r="B502" s="60"/>
      <c r="C502" s="60"/>
      <c r="D502" s="60"/>
      <c r="E502" s="60"/>
      <c r="F502" s="60"/>
      <c r="G502" s="60"/>
      <c r="H502" s="60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</row>
    <row r="503" spans="1:22" ht="16.5" customHeight="1">
      <c r="A503" s="62"/>
      <c r="B503" s="60"/>
      <c r="C503" s="60"/>
      <c r="D503" s="60"/>
      <c r="E503" s="60"/>
      <c r="F503" s="60"/>
      <c r="G503" s="60"/>
      <c r="H503" s="60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</row>
    <row r="504" spans="1:22" ht="16.5" customHeight="1">
      <c r="A504" s="62"/>
      <c r="B504" s="60"/>
      <c r="C504" s="60"/>
      <c r="D504" s="60"/>
      <c r="E504" s="60"/>
      <c r="F504" s="60"/>
      <c r="G504" s="60"/>
      <c r="H504" s="60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</row>
    <row r="505" spans="1:22" ht="16.5" customHeight="1">
      <c r="A505" s="62"/>
      <c r="B505" s="60"/>
      <c r="C505" s="60"/>
      <c r="D505" s="60"/>
      <c r="E505" s="60"/>
      <c r="F505" s="60"/>
      <c r="G505" s="60"/>
      <c r="H505" s="60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</row>
    <row r="506" spans="1:22" ht="16.5" customHeight="1">
      <c r="A506" s="62"/>
      <c r="B506" s="60"/>
      <c r="C506" s="60"/>
      <c r="D506" s="60"/>
      <c r="E506" s="60"/>
      <c r="F506" s="60"/>
      <c r="G506" s="60"/>
      <c r="H506" s="60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</row>
    <row r="507" spans="1:22" ht="16.5" customHeight="1">
      <c r="A507" s="62"/>
      <c r="B507" s="60"/>
      <c r="C507" s="60"/>
      <c r="D507" s="60"/>
      <c r="E507" s="60"/>
      <c r="F507" s="60"/>
      <c r="G507" s="60"/>
      <c r="H507" s="60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</row>
    <row r="508" spans="1:22" ht="16.5" customHeight="1">
      <c r="A508" s="62"/>
      <c r="B508" s="60"/>
      <c r="C508" s="60"/>
      <c r="D508" s="60"/>
      <c r="E508" s="60"/>
      <c r="F508" s="60"/>
      <c r="G508" s="60"/>
      <c r="H508" s="60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</row>
    <row r="509" spans="1:22" ht="16.5" customHeight="1">
      <c r="A509" s="62"/>
      <c r="B509" s="60"/>
      <c r="C509" s="60"/>
      <c r="D509" s="60"/>
      <c r="E509" s="60"/>
      <c r="F509" s="60"/>
      <c r="G509" s="60"/>
      <c r="H509" s="60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</row>
    <row r="510" spans="1:22" ht="16.5" customHeight="1">
      <c r="A510" s="62"/>
      <c r="B510" s="60"/>
      <c r="C510" s="60"/>
      <c r="D510" s="60"/>
      <c r="E510" s="60"/>
      <c r="F510" s="60"/>
      <c r="G510" s="60"/>
      <c r="H510" s="60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</row>
    <row r="511" spans="1:22" ht="16.5" customHeight="1">
      <c r="A511" s="62"/>
      <c r="B511" s="60"/>
      <c r="C511" s="60"/>
      <c r="D511" s="60"/>
      <c r="E511" s="60"/>
      <c r="F511" s="60"/>
      <c r="G511" s="60"/>
      <c r="H511" s="60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</row>
    <row r="512" spans="1:22" ht="16.5" customHeight="1">
      <c r="A512" s="62"/>
      <c r="B512" s="60"/>
      <c r="C512" s="60"/>
      <c r="D512" s="60"/>
      <c r="E512" s="60"/>
      <c r="F512" s="60"/>
      <c r="G512" s="60"/>
      <c r="H512" s="60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</row>
    <row r="513" spans="1:22" ht="16.5" customHeight="1">
      <c r="A513" s="62"/>
      <c r="B513" s="60"/>
      <c r="C513" s="60"/>
      <c r="D513" s="60"/>
      <c r="E513" s="60"/>
      <c r="F513" s="60"/>
      <c r="G513" s="60"/>
      <c r="H513" s="60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</row>
    <row r="514" spans="1:22" ht="16.5" customHeight="1">
      <c r="A514" s="62"/>
      <c r="B514" s="60"/>
      <c r="C514" s="60"/>
      <c r="D514" s="60"/>
      <c r="E514" s="60"/>
      <c r="F514" s="60"/>
      <c r="G514" s="60"/>
      <c r="H514" s="60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</row>
    <row r="515" spans="1:22" ht="16.5" customHeight="1">
      <c r="A515" s="62"/>
      <c r="B515" s="60"/>
      <c r="C515" s="60"/>
      <c r="D515" s="60"/>
      <c r="E515" s="60"/>
      <c r="F515" s="60"/>
      <c r="G515" s="60"/>
      <c r="H515" s="60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</row>
    <row r="516" spans="1:22" ht="16.5" customHeight="1">
      <c r="A516" s="62"/>
      <c r="B516" s="60"/>
      <c r="C516" s="60"/>
      <c r="D516" s="60"/>
      <c r="E516" s="60"/>
      <c r="F516" s="60"/>
      <c r="G516" s="60"/>
      <c r="H516" s="60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</row>
    <row r="517" spans="1:22" ht="16.5" customHeight="1">
      <c r="A517" s="62"/>
      <c r="B517" s="60"/>
      <c r="C517" s="60"/>
      <c r="D517" s="60"/>
      <c r="E517" s="60"/>
      <c r="F517" s="60"/>
      <c r="G517" s="60"/>
      <c r="H517" s="60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</row>
    <row r="518" spans="1:22" ht="16.5" customHeight="1">
      <c r="A518" s="62"/>
      <c r="B518" s="60"/>
      <c r="C518" s="60"/>
      <c r="D518" s="60"/>
      <c r="E518" s="60"/>
      <c r="F518" s="60"/>
      <c r="G518" s="60"/>
      <c r="H518" s="60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</row>
    <row r="519" spans="1:22" ht="16.5" customHeight="1">
      <c r="A519" s="62"/>
      <c r="B519" s="60"/>
      <c r="C519" s="60"/>
      <c r="D519" s="60"/>
      <c r="E519" s="60"/>
      <c r="F519" s="60"/>
      <c r="G519" s="60"/>
      <c r="H519" s="60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</row>
    <row r="520" spans="1:22" ht="16.5" customHeight="1">
      <c r="A520" s="62"/>
      <c r="B520" s="60"/>
      <c r="C520" s="60"/>
      <c r="D520" s="60"/>
      <c r="E520" s="60"/>
      <c r="F520" s="60"/>
      <c r="G520" s="60"/>
      <c r="H520" s="60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</row>
    <row r="521" spans="1:22" ht="16.5" customHeight="1">
      <c r="A521" s="62"/>
      <c r="B521" s="60"/>
      <c r="C521" s="60"/>
      <c r="D521" s="60"/>
      <c r="E521" s="60"/>
      <c r="F521" s="60"/>
      <c r="G521" s="60"/>
      <c r="H521" s="60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</row>
    <row r="522" spans="1:22" ht="16.5" customHeight="1">
      <c r="A522" s="62"/>
      <c r="B522" s="60"/>
      <c r="C522" s="60"/>
      <c r="D522" s="60"/>
      <c r="E522" s="60"/>
      <c r="F522" s="60"/>
      <c r="G522" s="60"/>
      <c r="H522" s="60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</row>
    <row r="523" spans="1:22" ht="16.5" customHeight="1">
      <c r="A523" s="62"/>
      <c r="B523" s="60"/>
      <c r="C523" s="60"/>
      <c r="D523" s="60"/>
      <c r="E523" s="60"/>
      <c r="F523" s="60"/>
      <c r="G523" s="60"/>
      <c r="H523" s="60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</row>
    <row r="524" spans="1:22" ht="16.5" customHeight="1">
      <c r="A524" s="62"/>
      <c r="B524" s="60"/>
      <c r="C524" s="60"/>
      <c r="D524" s="60"/>
      <c r="E524" s="60"/>
      <c r="F524" s="60"/>
      <c r="G524" s="60"/>
      <c r="H524" s="60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</row>
    <row r="525" spans="1:22" ht="16.5" customHeight="1">
      <c r="A525" s="62"/>
      <c r="B525" s="60"/>
      <c r="C525" s="60"/>
      <c r="D525" s="60"/>
      <c r="E525" s="60"/>
      <c r="F525" s="60"/>
      <c r="G525" s="60"/>
      <c r="H525" s="60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</row>
    <row r="526" spans="1:22" ht="16.5" customHeight="1">
      <c r="A526" s="62"/>
      <c r="B526" s="60"/>
      <c r="C526" s="60"/>
      <c r="D526" s="60"/>
      <c r="E526" s="60"/>
      <c r="F526" s="60"/>
      <c r="G526" s="60"/>
      <c r="H526" s="60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</row>
    <row r="527" spans="1:22" ht="16.5" customHeight="1">
      <c r="A527" s="62"/>
      <c r="B527" s="60"/>
      <c r="C527" s="60"/>
      <c r="D527" s="60"/>
      <c r="E527" s="60"/>
      <c r="F527" s="60"/>
      <c r="G527" s="60"/>
      <c r="H527" s="60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</row>
    <row r="528" spans="1:22" ht="16.5" customHeight="1">
      <c r="A528" s="62"/>
      <c r="B528" s="60"/>
      <c r="C528" s="60"/>
      <c r="D528" s="60"/>
      <c r="E528" s="60"/>
      <c r="F528" s="60"/>
      <c r="G528" s="60"/>
      <c r="H528" s="60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</row>
    <row r="529" spans="1:22" ht="16.5" customHeight="1">
      <c r="A529" s="62"/>
      <c r="B529" s="60"/>
      <c r="C529" s="60"/>
      <c r="D529" s="60"/>
      <c r="E529" s="60"/>
      <c r="F529" s="60"/>
      <c r="G529" s="60"/>
      <c r="H529" s="60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</row>
    <row r="530" spans="1:22" ht="16.5" customHeight="1">
      <c r="A530" s="62"/>
      <c r="B530" s="60"/>
      <c r="C530" s="60"/>
      <c r="D530" s="60"/>
      <c r="E530" s="60"/>
      <c r="F530" s="60"/>
      <c r="G530" s="60"/>
      <c r="H530" s="60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</row>
    <row r="531" spans="1:22" ht="16.5" customHeight="1">
      <c r="A531" s="62"/>
      <c r="B531" s="60"/>
      <c r="C531" s="60"/>
      <c r="D531" s="60"/>
      <c r="E531" s="60"/>
      <c r="F531" s="60"/>
      <c r="G531" s="60"/>
      <c r="H531" s="60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</row>
    <row r="532" spans="1:22" ht="16.5" customHeight="1">
      <c r="A532" s="62"/>
      <c r="B532" s="60"/>
      <c r="C532" s="60"/>
      <c r="D532" s="60"/>
      <c r="E532" s="60"/>
      <c r="F532" s="60"/>
      <c r="G532" s="60"/>
      <c r="H532" s="60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</row>
    <row r="533" spans="1:22" ht="16.5" customHeight="1">
      <c r="A533" s="62"/>
      <c r="B533" s="60"/>
      <c r="C533" s="60"/>
      <c r="D533" s="60"/>
      <c r="E533" s="60"/>
      <c r="F533" s="60"/>
      <c r="G533" s="60"/>
      <c r="H533" s="60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</row>
    <row r="534" spans="1:22" ht="16.5" customHeight="1">
      <c r="A534" s="62"/>
      <c r="B534" s="60"/>
      <c r="C534" s="60"/>
      <c r="D534" s="60"/>
      <c r="E534" s="60"/>
      <c r="F534" s="60"/>
      <c r="G534" s="60"/>
      <c r="H534" s="60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</row>
    <row r="535" spans="1:22" ht="16.5" customHeight="1">
      <c r="A535" s="62"/>
      <c r="B535" s="60"/>
      <c r="C535" s="60"/>
      <c r="D535" s="60"/>
      <c r="E535" s="60"/>
      <c r="F535" s="60"/>
      <c r="G535" s="60"/>
      <c r="H535" s="60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</row>
    <row r="536" spans="1:22" ht="16.5" customHeight="1">
      <c r="A536" s="62"/>
      <c r="B536" s="60"/>
      <c r="C536" s="60"/>
      <c r="D536" s="60"/>
      <c r="E536" s="60"/>
      <c r="F536" s="60"/>
      <c r="G536" s="60"/>
      <c r="H536" s="60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</row>
    <row r="537" spans="1:22" ht="16.5" customHeight="1">
      <c r="A537" s="62"/>
      <c r="B537" s="60"/>
      <c r="C537" s="60"/>
      <c r="D537" s="60"/>
      <c r="E537" s="60"/>
      <c r="F537" s="60"/>
      <c r="G537" s="60"/>
      <c r="H537" s="60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</row>
    <row r="538" spans="1:22" ht="16.5" customHeight="1">
      <c r="A538" s="62"/>
      <c r="B538" s="60"/>
      <c r="C538" s="60"/>
      <c r="D538" s="60"/>
      <c r="E538" s="60"/>
      <c r="F538" s="60"/>
      <c r="G538" s="60"/>
      <c r="H538" s="60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</row>
    <row r="539" spans="1:22" ht="16.5" customHeight="1">
      <c r="A539" s="62"/>
      <c r="B539" s="60"/>
      <c r="C539" s="60"/>
      <c r="D539" s="60"/>
      <c r="E539" s="60"/>
      <c r="F539" s="60"/>
      <c r="G539" s="60"/>
      <c r="H539" s="60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</row>
    <row r="540" spans="1:22" ht="16.5" customHeight="1">
      <c r="A540" s="62"/>
      <c r="B540" s="60"/>
      <c r="C540" s="60"/>
      <c r="D540" s="60"/>
      <c r="E540" s="60"/>
      <c r="F540" s="60"/>
      <c r="G540" s="60"/>
      <c r="H540" s="60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</row>
    <row r="541" spans="1:22" ht="16.5" customHeight="1">
      <c r="A541" s="62"/>
      <c r="B541" s="60"/>
      <c r="C541" s="60"/>
      <c r="D541" s="60"/>
      <c r="E541" s="60"/>
      <c r="F541" s="60"/>
      <c r="G541" s="60"/>
      <c r="H541" s="60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</row>
    <row r="542" spans="1:22" ht="16.5" customHeight="1">
      <c r="A542" s="62"/>
      <c r="B542" s="60"/>
      <c r="C542" s="60"/>
      <c r="D542" s="60"/>
      <c r="E542" s="60"/>
      <c r="F542" s="60"/>
      <c r="G542" s="60"/>
      <c r="H542" s="60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</row>
    <row r="543" spans="1:22" ht="16.5" customHeight="1">
      <c r="A543" s="62"/>
      <c r="B543" s="60"/>
      <c r="C543" s="60"/>
      <c r="D543" s="60"/>
      <c r="E543" s="60"/>
      <c r="F543" s="60"/>
      <c r="G543" s="60"/>
      <c r="H543" s="60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</row>
    <row r="544" spans="1:22" ht="16.5" customHeight="1">
      <c r="A544" s="62"/>
      <c r="B544" s="60"/>
      <c r="C544" s="60"/>
      <c r="D544" s="60"/>
      <c r="E544" s="60"/>
      <c r="F544" s="60"/>
      <c r="G544" s="60"/>
      <c r="H544" s="60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</row>
    <row r="545" spans="1:22" ht="16.5" customHeight="1">
      <c r="A545" s="62"/>
      <c r="B545" s="60"/>
      <c r="C545" s="60"/>
      <c r="D545" s="60"/>
      <c r="E545" s="60"/>
      <c r="F545" s="60"/>
      <c r="G545" s="60"/>
      <c r="H545" s="60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</row>
    <row r="546" spans="1:22" ht="16.5" customHeight="1">
      <c r="A546" s="62"/>
      <c r="B546" s="60"/>
      <c r="C546" s="60"/>
      <c r="D546" s="60"/>
      <c r="E546" s="60"/>
      <c r="F546" s="60"/>
      <c r="G546" s="60"/>
      <c r="H546" s="60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</row>
    <row r="547" spans="1:22" ht="16.5" customHeight="1">
      <c r="A547" s="62"/>
      <c r="B547" s="60"/>
      <c r="C547" s="60"/>
      <c r="D547" s="60"/>
      <c r="E547" s="60"/>
      <c r="F547" s="60"/>
      <c r="G547" s="60"/>
      <c r="H547" s="60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</row>
    <row r="548" spans="1:22" ht="16.5" customHeight="1">
      <c r="A548" s="62"/>
      <c r="B548" s="60"/>
      <c r="C548" s="60"/>
      <c r="D548" s="60"/>
      <c r="E548" s="60"/>
      <c r="F548" s="60"/>
      <c r="G548" s="60"/>
      <c r="H548" s="60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</row>
    <row r="549" spans="1:22" ht="16.5" customHeight="1">
      <c r="A549" s="62"/>
      <c r="B549" s="60"/>
      <c r="C549" s="60"/>
      <c r="D549" s="60"/>
      <c r="E549" s="60"/>
      <c r="F549" s="60"/>
      <c r="G549" s="60"/>
      <c r="H549" s="60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</row>
    <row r="550" spans="1:22" ht="16.5" customHeight="1">
      <c r="A550" s="62"/>
      <c r="B550" s="60"/>
      <c r="C550" s="60"/>
      <c r="D550" s="60"/>
      <c r="E550" s="60"/>
      <c r="F550" s="60"/>
      <c r="G550" s="60"/>
      <c r="H550" s="60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</row>
    <row r="551" spans="1:22" ht="16.5" customHeight="1">
      <c r="A551" s="62"/>
      <c r="B551" s="60"/>
      <c r="C551" s="60"/>
      <c r="D551" s="60"/>
      <c r="E551" s="60"/>
      <c r="F551" s="60"/>
      <c r="G551" s="60"/>
      <c r="H551" s="60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</row>
    <row r="552" spans="1:22" ht="16.5" customHeight="1">
      <c r="A552" s="62"/>
      <c r="B552" s="60"/>
      <c r="C552" s="60"/>
      <c r="D552" s="60"/>
      <c r="E552" s="60"/>
      <c r="F552" s="60"/>
      <c r="G552" s="60"/>
      <c r="H552" s="60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</row>
    <row r="553" spans="1:22" ht="16.5" customHeight="1">
      <c r="A553" s="62"/>
      <c r="B553" s="60"/>
      <c r="C553" s="60"/>
      <c r="D553" s="60"/>
      <c r="E553" s="60"/>
      <c r="F553" s="60"/>
      <c r="G553" s="60"/>
      <c r="H553" s="60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</row>
    <row r="554" spans="1:22" ht="16.5" customHeight="1">
      <c r="A554" s="62"/>
      <c r="B554" s="60"/>
      <c r="C554" s="60"/>
      <c r="D554" s="60"/>
      <c r="E554" s="60"/>
      <c r="F554" s="60"/>
      <c r="G554" s="60"/>
      <c r="H554" s="60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</row>
    <row r="555" spans="1:22" ht="16.5" customHeight="1">
      <c r="A555" s="62"/>
      <c r="B555" s="60"/>
      <c r="C555" s="60"/>
      <c r="D555" s="60"/>
      <c r="E555" s="60"/>
      <c r="F555" s="60"/>
      <c r="G555" s="60"/>
      <c r="H555" s="60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</row>
    <row r="556" spans="1:22" ht="16.5" customHeight="1">
      <c r="A556" s="62"/>
      <c r="B556" s="60"/>
      <c r="C556" s="60"/>
      <c r="D556" s="60"/>
      <c r="E556" s="60"/>
      <c r="F556" s="60"/>
      <c r="G556" s="60"/>
      <c r="H556" s="60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</row>
    <row r="557" spans="1:22" ht="16.5" customHeight="1">
      <c r="A557" s="62"/>
      <c r="B557" s="60"/>
      <c r="C557" s="60"/>
      <c r="D557" s="60"/>
      <c r="E557" s="60"/>
      <c r="F557" s="60"/>
      <c r="G557" s="60"/>
      <c r="H557" s="60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</row>
    <row r="558" spans="1:22" ht="16.5" customHeight="1">
      <c r="A558" s="62"/>
      <c r="B558" s="60"/>
      <c r="C558" s="60"/>
      <c r="D558" s="60"/>
      <c r="E558" s="60"/>
      <c r="F558" s="60"/>
      <c r="G558" s="60"/>
      <c r="H558" s="60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</row>
    <row r="559" spans="1:22" ht="16.5" customHeight="1">
      <c r="A559" s="62"/>
      <c r="B559" s="60"/>
      <c r="C559" s="60"/>
      <c r="D559" s="60"/>
      <c r="E559" s="60"/>
      <c r="F559" s="60"/>
      <c r="G559" s="60"/>
      <c r="H559" s="60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</row>
    <row r="560" spans="1:22" ht="16.5" customHeight="1">
      <c r="A560" s="62"/>
      <c r="B560" s="60"/>
      <c r="C560" s="60"/>
      <c r="D560" s="60"/>
      <c r="E560" s="60"/>
      <c r="F560" s="60"/>
      <c r="G560" s="60"/>
      <c r="H560" s="60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</row>
    <row r="561" spans="1:22" ht="16.5" customHeight="1">
      <c r="A561" s="62"/>
      <c r="B561" s="60"/>
      <c r="C561" s="60"/>
      <c r="D561" s="60"/>
      <c r="E561" s="60"/>
      <c r="F561" s="60"/>
      <c r="G561" s="60"/>
      <c r="H561" s="60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</row>
    <row r="562" spans="1:22" ht="16.5" customHeight="1">
      <c r="A562" s="62"/>
      <c r="B562" s="60"/>
      <c r="C562" s="60"/>
      <c r="D562" s="60"/>
      <c r="E562" s="60"/>
      <c r="F562" s="60"/>
      <c r="G562" s="60"/>
      <c r="H562" s="60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</row>
    <row r="563" spans="1:22" ht="16.5" customHeight="1">
      <c r="A563" s="62"/>
      <c r="B563" s="60"/>
      <c r="C563" s="60"/>
      <c r="D563" s="60"/>
      <c r="E563" s="60"/>
      <c r="F563" s="60"/>
      <c r="G563" s="60"/>
      <c r="H563" s="60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</row>
    <row r="564" spans="1:22" ht="16.5" customHeight="1">
      <c r="A564" s="62"/>
      <c r="B564" s="60"/>
      <c r="C564" s="60"/>
      <c r="D564" s="60"/>
      <c r="E564" s="60"/>
      <c r="F564" s="60"/>
      <c r="G564" s="60"/>
      <c r="H564" s="60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</row>
    <row r="565" spans="1:22" ht="16.5" customHeight="1">
      <c r="A565" s="62"/>
      <c r="B565" s="60"/>
      <c r="C565" s="60"/>
      <c r="D565" s="60"/>
      <c r="E565" s="60"/>
      <c r="F565" s="60"/>
      <c r="G565" s="60"/>
      <c r="H565" s="60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</row>
    <row r="566" spans="1:22" ht="16.5" customHeight="1">
      <c r="A566" s="62"/>
      <c r="B566" s="60"/>
      <c r="C566" s="60"/>
      <c r="D566" s="60"/>
      <c r="E566" s="60"/>
      <c r="F566" s="60"/>
      <c r="G566" s="60"/>
      <c r="H566" s="60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</row>
    <row r="567" spans="1:22" ht="16.5" customHeight="1">
      <c r="A567" s="62"/>
      <c r="B567" s="60"/>
      <c r="C567" s="60"/>
      <c r="D567" s="60"/>
      <c r="E567" s="60"/>
      <c r="F567" s="60"/>
      <c r="G567" s="60"/>
      <c r="H567" s="60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</row>
    <row r="568" spans="1:22" ht="16.5" customHeight="1">
      <c r="A568" s="62"/>
      <c r="B568" s="60"/>
      <c r="C568" s="60"/>
      <c r="D568" s="60"/>
      <c r="E568" s="60"/>
      <c r="F568" s="60"/>
      <c r="G568" s="60"/>
      <c r="H568" s="60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</row>
    <row r="569" spans="1:22" ht="16.5" customHeight="1">
      <c r="A569" s="62"/>
      <c r="B569" s="60"/>
      <c r="C569" s="60"/>
      <c r="D569" s="60"/>
      <c r="E569" s="60"/>
      <c r="F569" s="60"/>
      <c r="G569" s="60"/>
      <c r="H569" s="60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</row>
    <row r="570" spans="1:22" ht="16.5" customHeight="1">
      <c r="A570" s="62"/>
      <c r="B570" s="60"/>
      <c r="C570" s="60"/>
      <c r="D570" s="60"/>
      <c r="E570" s="60"/>
      <c r="F570" s="60"/>
      <c r="G570" s="60"/>
      <c r="H570" s="60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</row>
    <row r="571" spans="1:22" ht="16.5" customHeight="1">
      <c r="A571" s="62"/>
      <c r="B571" s="60"/>
      <c r="C571" s="60"/>
      <c r="D571" s="60"/>
      <c r="E571" s="60"/>
      <c r="F571" s="60"/>
      <c r="G571" s="60"/>
      <c r="H571" s="60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</row>
    <row r="572" spans="1:22" ht="16.5" customHeight="1">
      <c r="A572" s="62"/>
      <c r="B572" s="60"/>
      <c r="C572" s="60"/>
      <c r="D572" s="60"/>
      <c r="E572" s="60"/>
      <c r="F572" s="60"/>
      <c r="G572" s="60"/>
      <c r="H572" s="60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</row>
    <row r="573" spans="1:22" ht="16.5" customHeight="1">
      <c r="A573" s="62"/>
      <c r="B573" s="60"/>
      <c r="C573" s="60"/>
      <c r="D573" s="60"/>
      <c r="E573" s="60"/>
      <c r="F573" s="60"/>
      <c r="G573" s="60"/>
      <c r="H573" s="60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</row>
    <row r="574" spans="1:22" ht="16.5" customHeight="1">
      <c r="A574" s="62"/>
      <c r="B574" s="60"/>
      <c r="C574" s="60"/>
      <c r="D574" s="60"/>
      <c r="E574" s="60"/>
      <c r="F574" s="60"/>
      <c r="G574" s="60"/>
      <c r="H574" s="60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</row>
    <row r="575" spans="1:22" ht="16.5" customHeight="1">
      <c r="A575" s="62"/>
      <c r="B575" s="60"/>
      <c r="C575" s="60"/>
      <c r="D575" s="60"/>
      <c r="E575" s="60"/>
      <c r="F575" s="60"/>
      <c r="G575" s="60"/>
      <c r="H575" s="60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</row>
    <row r="576" spans="1:22" ht="16.5" customHeight="1">
      <c r="A576" s="62"/>
      <c r="B576" s="60"/>
      <c r="C576" s="60"/>
      <c r="D576" s="60"/>
      <c r="E576" s="60"/>
      <c r="F576" s="60"/>
      <c r="G576" s="60"/>
      <c r="H576" s="60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</row>
    <row r="577" spans="1:22" ht="16.5" customHeight="1">
      <c r="A577" s="62"/>
      <c r="B577" s="60"/>
      <c r="C577" s="60"/>
      <c r="D577" s="60"/>
      <c r="E577" s="60"/>
      <c r="F577" s="60"/>
      <c r="G577" s="60"/>
      <c r="H577" s="60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</row>
    <row r="578" spans="1:22" ht="16.5" customHeight="1">
      <c r="A578" s="62"/>
      <c r="B578" s="60"/>
      <c r="C578" s="60"/>
      <c r="D578" s="60"/>
      <c r="E578" s="60"/>
      <c r="F578" s="60"/>
      <c r="G578" s="60"/>
      <c r="H578" s="60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</row>
    <row r="579" spans="1:22" ht="16.5" customHeight="1">
      <c r="A579" s="62"/>
      <c r="B579" s="60"/>
      <c r="C579" s="60"/>
      <c r="D579" s="60"/>
      <c r="E579" s="60"/>
      <c r="F579" s="60"/>
      <c r="G579" s="60"/>
      <c r="H579" s="60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</row>
    <row r="580" spans="1:22" ht="16.5" customHeight="1">
      <c r="A580" s="62"/>
      <c r="B580" s="60"/>
      <c r="C580" s="60"/>
      <c r="D580" s="60"/>
      <c r="E580" s="60"/>
      <c r="F580" s="60"/>
      <c r="G580" s="60"/>
      <c r="H580" s="60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</row>
    <row r="581" spans="1:22" ht="16.5" customHeight="1">
      <c r="A581" s="62"/>
      <c r="B581" s="60"/>
      <c r="C581" s="60"/>
      <c r="D581" s="60"/>
      <c r="E581" s="60"/>
      <c r="F581" s="60"/>
      <c r="G581" s="60"/>
      <c r="H581" s="60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</row>
    <row r="582" spans="1:22" ht="16.5" customHeight="1">
      <c r="A582" s="62"/>
      <c r="B582" s="60"/>
      <c r="C582" s="60"/>
      <c r="D582" s="60"/>
      <c r="E582" s="60"/>
      <c r="F582" s="60"/>
      <c r="G582" s="60"/>
      <c r="H582" s="60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</row>
    <row r="583" spans="1:22" ht="16.5" customHeight="1">
      <c r="A583" s="62"/>
      <c r="B583" s="60"/>
      <c r="C583" s="60"/>
      <c r="D583" s="60"/>
      <c r="E583" s="60"/>
      <c r="F583" s="60"/>
      <c r="G583" s="60"/>
      <c r="H583" s="60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</row>
    <row r="584" spans="1:22" ht="16.5" customHeight="1">
      <c r="A584" s="62"/>
      <c r="B584" s="60"/>
      <c r="C584" s="60"/>
      <c r="D584" s="60"/>
      <c r="E584" s="60"/>
      <c r="F584" s="60"/>
      <c r="G584" s="60"/>
      <c r="H584" s="60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</row>
    <row r="585" spans="1:22" ht="16.5" customHeight="1">
      <c r="A585" s="62"/>
      <c r="B585" s="60"/>
      <c r="C585" s="60"/>
      <c r="D585" s="60"/>
      <c r="E585" s="60"/>
      <c r="F585" s="60"/>
      <c r="G585" s="60"/>
      <c r="H585" s="60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</row>
    <row r="586" spans="1:22" ht="16.5" customHeight="1">
      <c r="A586" s="62"/>
      <c r="B586" s="60"/>
      <c r="C586" s="60"/>
      <c r="D586" s="60"/>
      <c r="E586" s="60"/>
      <c r="F586" s="60"/>
      <c r="G586" s="60"/>
      <c r="H586" s="60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</row>
    <row r="587" spans="1:22" ht="16.5" customHeight="1">
      <c r="A587" s="62"/>
      <c r="B587" s="60"/>
      <c r="C587" s="60"/>
      <c r="D587" s="60"/>
      <c r="E587" s="60"/>
      <c r="F587" s="60"/>
      <c r="G587" s="60"/>
      <c r="H587" s="60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</row>
    <row r="588" spans="1:22" ht="16.5" customHeight="1">
      <c r="A588" s="62"/>
      <c r="B588" s="60"/>
      <c r="C588" s="60"/>
      <c r="D588" s="60"/>
      <c r="E588" s="60"/>
      <c r="F588" s="60"/>
      <c r="G588" s="60"/>
      <c r="H588" s="60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</row>
    <row r="589" spans="1:22" ht="16.5" customHeight="1">
      <c r="A589" s="62"/>
      <c r="B589" s="60"/>
      <c r="C589" s="60"/>
      <c r="D589" s="60"/>
      <c r="E589" s="60"/>
      <c r="F589" s="60"/>
      <c r="G589" s="60"/>
      <c r="H589" s="60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</row>
    <row r="590" spans="1:22" ht="16.5" customHeight="1">
      <c r="A590" s="62"/>
      <c r="B590" s="60"/>
      <c r="C590" s="60"/>
      <c r="D590" s="60"/>
      <c r="E590" s="60"/>
      <c r="F590" s="60"/>
      <c r="G590" s="60"/>
      <c r="H590" s="60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</row>
    <row r="591" spans="1:22" ht="16.5" customHeight="1">
      <c r="A591" s="62"/>
      <c r="B591" s="60"/>
      <c r="C591" s="60"/>
      <c r="D591" s="60"/>
      <c r="E591" s="60"/>
      <c r="F591" s="60"/>
      <c r="G591" s="60"/>
      <c r="H591" s="60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</row>
    <row r="592" spans="1:22" ht="16.5" customHeight="1">
      <c r="A592" s="62"/>
      <c r="B592" s="60"/>
      <c r="C592" s="60"/>
      <c r="D592" s="60"/>
      <c r="E592" s="60"/>
      <c r="F592" s="60"/>
      <c r="G592" s="60"/>
      <c r="H592" s="60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</row>
    <row r="593" spans="1:22" ht="16.5" customHeight="1">
      <c r="A593" s="62"/>
      <c r="B593" s="60"/>
      <c r="C593" s="60"/>
      <c r="D593" s="60"/>
      <c r="E593" s="60"/>
      <c r="F593" s="60"/>
      <c r="G593" s="60"/>
      <c r="H593" s="60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</row>
    <row r="594" spans="1:22" ht="16.5" customHeight="1">
      <c r="A594" s="62"/>
      <c r="B594" s="60"/>
      <c r="C594" s="60"/>
      <c r="D594" s="60"/>
      <c r="E594" s="60"/>
      <c r="F594" s="60"/>
      <c r="G594" s="60"/>
      <c r="H594" s="60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</row>
    <row r="595" spans="1:22" ht="16.5" customHeight="1">
      <c r="A595" s="62"/>
      <c r="B595" s="60"/>
      <c r="C595" s="60"/>
      <c r="D595" s="60"/>
      <c r="E595" s="60"/>
      <c r="F595" s="60"/>
      <c r="G595" s="60"/>
      <c r="H595" s="60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</row>
    <row r="596" spans="1:22" ht="16.5" customHeight="1">
      <c r="A596" s="62"/>
      <c r="B596" s="60"/>
      <c r="C596" s="60"/>
      <c r="D596" s="60"/>
      <c r="E596" s="60"/>
      <c r="F596" s="60"/>
      <c r="G596" s="60"/>
      <c r="H596" s="60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</row>
    <row r="597" spans="1:22" ht="16.5" customHeight="1">
      <c r="A597" s="62"/>
      <c r="B597" s="60"/>
      <c r="C597" s="60"/>
      <c r="D597" s="60"/>
      <c r="E597" s="60"/>
      <c r="F597" s="60"/>
      <c r="G597" s="60"/>
      <c r="H597" s="60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</row>
    <row r="598" spans="1:22" ht="16.5" customHeight="1">
      <c r="A598" s="62"/>
      <c r="B598" s="60"/>
      <c r="C598" s="60"/>
      <c r="D598" s="60"/>
      <c r="E598" s="60"/>
      <c r="F598" s="60"/>
      <c r="G598" s="60"/>
      <c r="H598" s="60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</row>
    <row r="599" spans="1:22" ht="16.5" customHeight="1">
      <c r="A599" s="62"/>
      <c r="B599" s="60"/>
      <c r="C599" s="60"/>
      <c r="D599" s="60"/>
      <c r="E599" s="60"/>
      <c r="F599" s="60"/>
      <c r="G599" s="60"/>
      <c r="H599" s="60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</row>
    <row r="600" spans="1:22" ht="16.5" customHeight="1">
      <c r="A600" s="62"/>
      <c r="B600" s="60"/>
      <c r="C600" s="60"/>
      <c r="D600" s="60"/>
      <c r="E600" s="60"/>
      <c r="F600" s="60"/>
      <c r="G600" s="60"/>
      <c r="H600" s="60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</row>
    <row r="601" spans="1:22" ht="16.5" customHeight="1">
      <c r="A601" s="62"/>
      <c r="B601" s="60"/>
      <c r="C601" s="60"/>
      <c r="D601" s="60"/>
      <c r="E601" s="60"/>
      <c r="F601" s="60"/>
      <c r="G601" s="60"/>
      <c r="H601" s="60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</row>
    <row r="602" spans="1:22" ht="16.5" customHeight="1">
      <c r="A602" s="62"/>
      <c r="B602" s="60"/>
      <c r="C602" s="60"/>
      <c r="D602" s="60"/>
      <c r="E602" s="60"/>
      <c r="F602" s="60"/>
      <c r="G602" s="60"/>
      <c r="H602" s="60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</row>
    <row r="603" spans="1:22" ht="16.5" customHeight="1">
      <c r="A603" s="62"/>
      <c r="B603" s="60"/>
      <c r="C603" s="60"/>
      <c r="D603" s="60"/>
      <c r="E603" s="60"/>
      <c r="F603" s="60"/>
      <c r="G603" s="60"/>
      <c r="H603" s="60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</row>
    <row r="604" spans="1:22" ht="16.5" customHeight="1">
      <c r="A604" s="62"/>
      <c r="B604" s="60"/>
      <c r="C604" s="60"/>
      <c r="D604" s="60"/>
      <c r="E604" s="60"/>
      <c r="F604" s="60"/>
      <c r="G604" s="60"/>
      <c r="H604" s="60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</row>
    <row r="605" spans="1:22" ht="16.5" customHeight="1">
      <c r="A605" s="62"/>
      <c r="B605" s="60"/>
      <c r="C605" s="60"/>
      <c r="D605" s="60"/>
      <c r="E605" s="60"/>
      <c r="F605" s="60"/>
      <c r="G605" s="60"/>
      <c r="H605" s="60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</row>
    <row r="606" spans="1:22" ht="16.5" customHeight="1">
      <c r="A606" s="62"/>
      <c r="B606" s="60"/>
      <c r="C606" s="60"/>
      <c r="D606" s="60"/>
      <c r="E606" s="60"/>
      <c r="F606" s="60"/>
      <c r="G606" s="60"/>
      <c r="H606" s="60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</row>
    <row r="607" spans="1:22" ht="16.5" customHeight="1">
      <c r="A607" s="62"/>
      <c r="B607" s="60"/>
      <c r="C607" s="60"/>
      <c r="D607" s="60"/>
      <c r="E607" s="60"/>
      <c r="F607" s="60"/>
      <c r="G607" s="60"/>
      <c r="H607" s="60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</row>
    <row r="608" spans="1:22" ht="16.5" customHeight="1">
      <c r="A608" s="62"/>
      <c r="B608" s="60"/>
      <c r="C608" s="60"/>
      <c r="D608" s="60"/>
      <c r="E608" s="60"/>
      <c r="F608" s="60"/>
      <c r="G608" s="60"/>
      <c r="H608" s="60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</row>
    <row r="609" spans="1:22" ht="16.5" customHeight="1">
      <c r="A609" s="62"/>
      <c r="B609" s="60"/>
      <c r="C609" s="60"/>
      <c r="D609" s="60"/>
      <c r="E609" s="60"/>
      <c r="F609" s="60"/>
      <c r="G609" s="60"/>
      <c r="H609" s="60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</row>
    <row r="610" spans="1:22" ht="16.5" customHeight="1">
      <c r="A610" s="62"/>
      <c r="B610" s="60"/>
      <c r="C610" s="60"/>
      <c r="D610" s="60"/>
      <c r="E610" s="60"/>
      <c r="F610" s="60"/>
      <c r="G610" s="60"/>
      <c r="H610" s="60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</row>
    <row r="611" spans="1:22" ht="16.5" customHeight="1">
      <c r="A611" s="62"/>
      <c r="B611" s="60"/>
      <c r="C611" s="60"/>
      <c r="D611" s="60"/>
      <c r="E611" s="60"/>
      <c r="F611" s="60"/>
      <c r="G611" s="60"/>
      <c r="H611" s="60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</row>
    <row r="612" spans="1:22" ht="16.5" customHeight="1">
      <c r="A612" s="62"/>
      <c r="B612" s="60"/>
      <c r="C612" s="60"/>
      <c r="D612" s="60"/>
      <c r="E612" s="60"/>
      <c r="F612" s="60"/>
      <c r="G612" s="60"/>
      <c r="H612" s="60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</row>
    <row r="613" spans="1:22" ht="16.5" customHeight="1">
      <c r="A613" s="62"/>
      <c r="B613" s="60"/>
      <c r="C613" s="60"/>
      <c r="D613" s="60"/>
      <c r="E613" s="60"/>
      <c r="F613" s="60"/>
      <c r="G613" s="60"/>
      <c r="H613" s="60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</row>
    <row r="614" spans="1:22" ht="16.5" customHeight="1">
      <c r="A614" s="62"/>
      <c r="B614" s="60"/>
      <c r="C614" s="60"/>
      <c r="D614" s="60"/>
      <c r="E614" s="60"/>
      <c r="F614" s="60"/>
      <c r="G614" s="60"/>
      <c r="H614" s="60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</row>
    <row r="615" spans="1:22" ht="16.5" customHeight="1">
      <c r="A615" s="62"/>
      <c r="B615" s="60"/>
      <c r="C615" s="60"/>
      <c r="D615" s="60"/>
      <c r="E615" s="60"/>
      <c r="F615" s="60"/>
      <c r="G615" s="60"/>
      <c r="H615" s="60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</row>
    <row r="616" spans="1:22" ht="16.5" customHeight="1">
      <c r="A616" s="62"/>
      <c r="B616" s="60"/>
      <c r="C616" s="60"/>
      <c r="D616" s="60"/>
      <c r="E616" s="60"/>
      <c r="F616" s="60"/>
      <c r="G616" s="60"/>
      <c r="H616" s="60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</row>
    <row r="617" spans="1:22" ht="16.5" customHeight="1">
      <c r="A617" s="62"/>
      <c r="B617" s="60"/>
      <c r="C617" s="60"/>
      <c r="D617" s="60"/>
      <c r="E617" s="60"/>
      <c r="F617" s="60"/>
      <c r="G617" s="60"/>
      <c r="H617" s="60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</row>
    <row r="618" spans="1:22" ht="16.5" customHeight="1">
      <c r="A618" s="62"/>
      <c r="B618" s="60"/>
      <c r="C618" s="60"/>
      <c r="D618" s="60"/>
      <c r="E618" s="60"/>
      <c r="F618" s="60"/>
      <c r="G618" s="60"/>
      <c r="H618" s="60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</row>
    <row r="619" spans="1:22" ht="16.5" customHeight="1">
      <c r="A619" s="62"/>
      <c r="B619" s="60"/>
      <c r="C619" s="60"/>
      <c r="D619" s="60"/>
      <c r="E619" s="60"/>
      <c r="F619" s="60"/>
      <c r="G619" s="60"/>
      <c r="H619" s="60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</row>
    <row r="620" spans="1:22" ht="16.5" customHeight="1">
      <c r="A620" s="62"/>
      <c r="B620" s="60"/>
      <c r="C620" s="60"/>
      <c r="D620" s="60"/>
      <c r="E620" s="60"/>
      <c r="F620" s="60"/>
      <c r="G620" s="60"/>
      <c r="H620" s="60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</row>
    <row r="621" spans="1:22" ht="16.5" customHeight="1">
      <c r="A621" s="62"/>
      <c r="B621" s="60"/>
      <c r="C621" s="60"/>
      <c r="D621" s="60"/>
      <c r="E621" s="60"/>
      <c r="F621" s="60"/>
      <c r="G621" s="60"/>
      <c r="H621" s="60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</row>
    <row r="622" spans="1:22" ht="16.5" customHeight="1">
      <c r="A622" s="62"/>
      <c r="B622" s="60"/>
      <c r="C622" s="60"/>
      <c r="D622" s="60"/>
      <c r="E622" s="60"/>
      <c r="F622" s="60"/>
      <c r="G622" s="60"/>
      <c r="H622" s="60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</row>
    <row r="623" spans="1:22" ht="16.5" customHeight="1">
      <c r="A623" s="62"/>
      <c r="B623" s="60"/>
      <c r="C623" s="60"/>
      <c r="D623" s="60"/>
      <c r="E623" s="60"/>
      <c r="F623" s="60"/>
      <c r="G623" s="60"/>
      <c r="H623" s="60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</row>
    <row r="624" spans="1:22" ht="16.5" customHeight="1">
      <c r="A624" s="62"/>
      <c r="B624" s="60"/>
      <c r="C624" s="60"/>
      <c r="D624" s="60"/>
      <c r="E624" s="60"/>
      <c r="F624" s="60"/>
      <c r="G624" s="60"/>
      <c r="H624" s="60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</row>
    <row r="625" spans="1:22" ht="16.5" customHeight="1">
      <c r="A625" s="62"/>
      <c r="B625" s="60"/>
      <c r="C625" s="60"/>
      <c r="D625" s="60"/>
      <c r="E625" s="60"/>
      <c r="F625" s="60"/>
      <c r="G625" s="60"/>
      <c r="H625" s="60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</row>
    <row r="626" spans="1:22" ht="16.5" customHeight="1">
      <c r="A626" s="62"/>
      <c r="B626" s="60"/>
      <c r="C626" s="60"/>
      <c r="D626" s="60"/>
      <c r="E626" s="60"/>
      <c r="F626" s="60"/>
      <c r="G626" s="60"/>
      <c r="H626" s="60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</row>
    <row r="627" spans="1:22" ht="16.5" customHeight="1">
      <c r="A627" s="62"/>
      <c r="B627" s="60"/>
      <c r="C627" s="60"/>
      <c r="D627" s="60"/>
      <c r="E627" s="60"/>
      <c r="F627" s="60"/>
      <c r="G627" s="60"/>
      <c r="H627" s="60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</row>
    <row r="628" spans="1:22" ht="16.5" customHeight="1">
      <c r="A628" s="62"/>
      <c r="B628" s="60"/>
      <c r="C628" s="60"/>
      <c r="D628" s="60"/>
      <c r="E628" s="60"/>
      <c r="F628" s="60"/>
      <c r="G628" s="60"/>
      <c r="H628" s="60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</row>
    <row r="629" spans="1:22" ht="16.5" customHeight="1">
      <c r="A629" s="62"/>
      <c r="B629" s="60"/>
      <c r="C629" s="60"/>
      <c r="D629" s="60"/>
      <c r="E629" s="60"/>
      <c r="F629" s="60"/>
      <c r="G629" s="60"/>
      <c r="H629" s="60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</row>
    <row r="630" spans="1:22" ht="16.5" customHeight="1">
      <c r="A630" s="62"/>
      <c r="B630" s="60"/>
      <c r="C630" s="60"/>
      <c r="D630" s="60"/>
      <c r="E630" s="60"/>
      <c r="F630" s="60"/>
      <c r="G630" s="60"/>
      <c r="H630" s="60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</row>
    <row r="631" spans="1:22" ht="16.5" customHeight="1">
      <c r="A631" s="62"/>
      <c r="B631" s="60"/>
      <c r="C631" s="60"/>
      <c r="D631" s="60"/>
      <c r="E631" s="60"/>
      <c r="F631" s="60"/>
      <c r="G631" s="60"/>
      <c r="H631" s="60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</row>
    <row r="632" spans="1:22" ht="16.5" customHeight="1">
      <c r="A632" s="62"/>
      <c r="B632" s="60"/>
      <c r="C632" s="60"/>
      <c r="D632" s="60"/>
      <c r="E632" s="60"/>
      <c r="F632" s="60"/>
      <c r="G632" s="60"/>
      <c r="H632" s="60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</row>
    <row r="633" spans="1:22" ht="16.5" customHeight="1">
      <c r="A633" s="62"/>
      <c r="B633" s="60"/>
      <c r="C633" s="60"/>
      <c r="D633" s="60"/>
      <c r="E633" s="60"/>
      <c r="F633" s="60"/>
      <c r="G633" s="60"/>
      <c r="H633" s="60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</row>
    <row r="634" spans="1:22" ht="16.5" customHeight="1">
      <c r="A634" s="62"/>
      <c r="B634" s="60"/>
      <c r="C634" s="60"/>
      <c r="D634" s="60"/>
      <c r="E634" s="60"/>
      <c r="F634" s="60"/>
      <c r="G634" s="60"/>
      <c r="H634" s="60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</row>
    <row r="635" spans="1:22" ht="16.5" customHeight="1">
      <c r="A635" s="62"/>
      <c r="B635" s="60"/>
      <c r="C635" s="60"/>
      <c r="D635" s="60"/>
      <c r="E635" s="60"/>
      <c r="F635" s="60"/>
      <c r="G635" s="60"/>
      <c r="H635" s="60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</row>
    <row r="636" spans="1:22" ht="16.5" customHeight="1">
      <c r="A636" s="62"/>
      <c r="B636" s="60"/>
      <c r="C636" s="60"/>
      <c r="D636" s="60"/>
      <c r="E636" s="60"/>
      <c r="F636" s="60"/>
      <c r="G636" s="60"/>
      <c r="H636" s="60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</row>
    <row r="637" spans="1:22" ht="16.5" customHeight="1">
      <c r="A637" s="62"/>
      <c r="B637" s="60"/>
      <c r="C637" s="60"/>
      <c r="D637" s="60"/>
      <c r="E637" s="60"/>
      <c r="F637" s="60"/>
      <c r="G637" s="60"/>
      <c r="H637" s="60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</row>
    <row r="638" spans="1:22" ht="16.5" customHeight="1">
      <c r="A638" s="62"/>
      <c r="B638" s="60"/>
      <c r="C638" s="60"/>
      <c r="D638" s="60"/>
      <c r="E638" s="60"/>
      <c r="F638" s="60"/>
      <c r="G638" s="60"/>
      <c r="H638" s="60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</row>
    <row r="639" spans="1:22" ht="16.5" customHeight="1">
      <c r="A639" s="62"/>
      <c r="B639" s="60"/>
      <c r="C639" s="60"/>
      <c r="D639" s="60"/>
      <c r="E639" s="60"/>
      <c r="F639" s="60"/>
      <c r="G639" s="60"/>
      <c r="H639" s="60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</row>
    <row r="640" spans="1:22" ht="16.5" customHeight="1">
      <c r="A640" s="62"/>
      <c r="B640" s="60"/>
      <c r="C640" s="60"/>
      <c r="D640" s="60"/>
      <c r="E640" s="60"/>
      <c r="F640" s="60"/>
      <c r="G640" s="60"/>
      <c r="H640" s="60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</row>
    <row r="641" spans="1:22" ht="16.5" customHeight="1">
      <c r="A641" s="62"/>
      <c r="B641" s="60"/>
      <c r="C641" s="60"/>
      <c r="D641" s="60"/>
      <c r="E641" s="60"/>
      <c r="F641" s="60"/>
      <c r="G641" s="60"/>
      <c r="H641" s="60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</row>
    <row r="642" spans="1:22" ht="16.5" customHeight="1">
      <c r="A642" s="62"/>
      <c r="B642" s="60"/>
      <c r="C642" s="60"/>
      <c r="D642" s="60"/>
      <c r="E642" s="60"/>
      <c r="F642" s="60"/>
      <c r="G642" s="60"/>
      <c r="H642" s="60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</row>
    <row r="643" spans="1:22" ht="16.5" customHeight="1">
      <c r="A643" s="62"/>
      <c r="B643" s="60"/>
      <c r="C643" s="60"/>
      <c r="D643" s="60"/>
      <c r="E643" s="60"/>
      <c r="F643" s="60"/>
      <c r="G643" s="60"/>
      <c r="H643" s="60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</row>
    <row r="644" spans="1:22" ht="16.5" customHeight="1">
      <c r="A644" s="62"/>
      <c r="B644" s="60"/>
      <c r="C644" s="60"/>
      <c r="D644" s="60"/>
      <c r="E644" s="60"/>
      <c r="F644" s="60"/>
      <c r="G644" s="60"/>
      <c r="H644" s="60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</row>
    <row r="645" spans="1:22" ht="16.5" customHeight="1">
      <c r="A645" s="62"/>
      <c r="B645" s="60"/>
      <c r="C645" s="60"/>
      <c r="D645" s="60"/>
      <c r="E645" s="60"/>
      <c r="F645" s="60"/>
      <c r="G645" s="60"/>
      <c r="H645" s="60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</row>
    <row r="646" spans="1:22" ht="16.5" customHeight="1">
      <c r="A646" s="62"/>
      <c r="B646" s="60"/>
      <c r="C646" s="60"/>
      <c r="D646" s="60"/>
      <c r="E646" s="60"/>
      <c r="F646" s="60"/>
      <c r="G646" s="60"/>
      <c r="H646" s="60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</row>
    <row r="647" spans="1:22" ht="16.5" customHeight="1">
      <c r="A647" s="62"/>
      <c r="B647" s="60"/>
      <c r="C647" s="60"/>
      <c r="D647" s="60"/>
      <c r="E647" s="60"/>
      <c r="F647" s="60"/>
      <c r="G647" s="60"/>
      <c r="H647" s="60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</row>
    <row r="648" spans="1:22" ht="16.5" customHeight="1">
      <c r="A648" s="62"/>
      <c r="B648" s="60"/>
      <c r="C648" s="60"/>
      <c r="D648" s="60"/>
      <c r="E648" s="60"/>
      <c r="F648" s="60"/>
      <c r="G648" s="60"/>
      <c r="H648" s="60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</row>
    <row r="649" spans="1:22" ht="16.5" customHeight="1">
      <c r="A649" s="62"/>
      <c r="B649" s="60"/>
      <c r="C649" s="60"/>
      <c r="D649" s="60"/>
      <c r="E649" s="60"/>
      <c r="F649" s="60"/>
      <c r="G649" s="60"/>
      <c r="H649" s="60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</row>
    <row r="650" spans="1:22" ht="16.5" customHeight="1">
      <c r="A650" s="62"/>
      <c r="B650" s="60"/>
      <c r="C650" s="60"/>
      <c r="D650" s="60"/>
      <c r="E650" s="60"/>
      <c r="F650" s="60"/>
      <c r="G650" s="60"/>
      <c r="H650" s="60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</row>
    <row r="651" spans="1:22" ht="16.5" customHeight="1">
      <c r="A651" s="62"/>
      <c r="B651" s="60"/>
      <c r="C651" s="60"/>
      <c r="D651" s="60"/>
      <c r="E651" s="60"/>
      <c r="F651" s="60"/>
      <c r="G651" s="60"/>
      <c r="H651" s="60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</row>
    <row r="652" spans="1:22" ht="16.5" customHeight="1">
      <c r="A652" s="62"/>
      <c r="B652" s="60"/>
      <c r="C652" s="60"/>
      <c r="D652" s="60"/>
      <c r="E652" s="60"/>
      <c r="F652" s="60"/>
      <c r="G652" s="60"/>
      <c r="H652" s="60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</row>
    <row r="653" spans="1:22" ht="16.5" customHeight="1">
      <c r="A653" s="62"/>
      <c r="B653" s="60"/>
      <c r="C653" s="60"/>
      <c r="D653" s="60"/>
      <c r="E653" s="60"/>
      <c r="F653" s="60"/>
      <c r="G653" s="60"/>
      <c r="H653" s="60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</row>
    <row r="654" spans="1:22" ht="16.5" customHeight="1">
      <c r="A654" s="62"/>
      <c r="B654" s="60"/>
      <c r="C654" s="60"/>
      <c r="D654" s="60"/>
      <c r="E654" s="60"/>
      <c r="F654" s="60"/>
      <c r="G654" s="60"/>
      <c r="H654" s="60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</row>
    <row r="655" spans="1:22" ht="16.5" customHeight="1">
      <c r="A655" s="62"/>
      <c r="B655" s="60"/>
      <c r="C655" s="60"/>
      <c r="D655" s="60"/>
      <c r="E655" s="60"/>
      <c r="F655" s="60"/>
      <c r="G655" s="60"/>
      <c r="H655" s="60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</row>
    <row r="656" spans="1:22" ht="16.5" customHeight="1">
      <c r="A656" s="62"/>
      <c r="B656" s="60"/>
      <c r="C656" s="60"/>
      <c r="D656" s="60"/>
      <c r="E656" s="60"/>
      <c r="F656" s="60"/>
      <c r="G656" s="60"/>
      <c r="H656" s="60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</row>
    <row r="657" spans="1:22" ht="16.5" customHeight="1">
      <c r="A657" s="62"/>
      <c r="B657" s="60"/>
      <c r="C657" s="60"/>
      <c r="D657" s="60"/>
      <c r="E657" s="60"/>
      <c r="F657" s="60"/>
      <c r="G657" s="60"/>
      <c r="H657" s="60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</row>
    <row r="658" spans="1:22" ht="16.5" customHeight="1">
      <c r="A658" s="62"/>
      <c r="B658" s="60"/>
      <c r="C658" s="60"/>
      <c r="D658" s="60"/>
      <c r="E658" s="60"/>
      <c r="F658" s="60"/>
      <c r="G658" s="60"/>
      <c r="H658" s="60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</row>
    <row r="659" spans="1:22" ht="16.5" customHeight="1">
      <c r="A659" s="62"/>
      <c r="B659" s="60"/>
      <c r="C659" s="60"/>
      <c r="D659" s="60"/>
      <c r="E659" s="60"/>
      <c r="F659" s="60"/>
      <c r="G659" s="60"/>
      <c r="H659" s="60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</row>
    <row r="660" spans="1:22" ht="16.5" customHeight="1">
      <c r="A660" s="62"/>
      <c r="B660" s="60"/>
      <c r="C660" s="60"/>
      <c r="D660" s="60"/>
      <c r="E660" s="60"/>
      <c r="F660" s="60"/>
      <c r="G660" s="60"/>
      <c r="H660" s="60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</row>
    <row r="661" spans="1:22" ht="16.5" customHeight="1">
      <c r="A661" s="62"/>
      <c r="B661" s="60"/>
      <c r="C661" s="60"/>
      <c r="D661" s="60"/>
      <c r="E661" s="60"/>
      <c r="F661" s="60"/>
      <c r="G661" s="60"/>
      <c r="H661" s="60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</row>
    <row r="662" spans="1:22" ht="16.5" customHeight="1">
      <c r="A662" s="62"/>
      <c r="B662" s="60"/>
      <c r="C662" s="60"/>
      <c r="D662" s="60"/>
      <c r="E662" s="60"/>
      <c r="F662" s="60"/>
      <c r="G662" s="60"/>
      <c r="H662" s="60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</row>
    <row r="663" spans="1:22" ht="16.5" customHeight="1">
      <c r="A663" s="62"/>
      <c r="B663" s="60"/>
      <c r="C663" s="60"/>
      <c r="D663" s="60"/>
      <c r="E663" s="60"/>
      <c r="F663" s="60"/>
      <c r="G663" s="60"/>
      <c r="H663" s="60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</row>
    <row r="664" spans="1:22" ht="16.5" customHeight="1">
      <c r="A664" s="62"/>
      <c r="B664" s="60"/>
      <c r="C664" s="60"/>
      <c r="D664" s="60"/>
      <c r="E664" s="60"/>
      <c r="F664" s="60"/>
      <c r="G664" s="60"/>
      <c r="H664" s="60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</row>
    <row r="665" spans="1:22" ht="16.5" customHeight="1">
      <c r="A665" s="62"/>
      <c r="B665" s="60"/>
      <c r="C665" s="60"/>
      <c r="D665" s="60"/>
      <c r="E665" s="60"/>
      <c r="F665" s="60"/>
      <c r="G665" s="60"/>
      <c r="H665" s="60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</row>
    <row r="666" spans="1:22" ht="16.5" customHeight="1">
      <c r="A666" s="62"/>
      <c r="B666" s="60"/>
      <c r="C666" s="60"/>
      <c r="D666" s="60"/>
      <c r="E666" s="60"/>
      <c r="F666" s="60"/>
      <c r="G666" s="60"/>
      <c r="H666" s="60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</row>
    <row r="667" spans="1:22" ht="16.5" customHeight="1">
      <c r="A667" s="62"/>
      <c r="B667" s="60"/>
      <c r="C667" s="60"/>
      <c r="D667" s="60"/>
      <c r="E667" s="60"/>
      <c r="F667" s="60"/>
      <c r="G667" s="60"/>
      <c r="H667" s="60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</row>
    <row r="668" spans="1:22" ht="16.5" customHeight="1">
      <c r="A668" s="62"/>
      <c r="B668" s="60"/>
      <c r="C668" s="60"/>
      <c r="D668" s="60"/>
      <c r="E668" s="60"/>
      <c r="F668" s="60"/>
      <c r="G668" s="60"/>
      <c r="H668" s="60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</row>
    <row r="669" spans="1:22" ht="16.5" customHeight="1">
      <c r="A669" s="62"/>
      <c r="B669" s="60"/>
      <c r="C669" s="60"/>
      <c r="D669" s="60"/>
      <c r="E669" s="60"/>
      <c r="F669" s="60"/>
      <c r="G669" s="60"/>
      <c r="H669" s="60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</row>
    <row r="670" spans="1:22" ht="16.5" customHeight="1">
      <c r="A670" s="62"/>
      <c r="B670" s="60"/>
      <c r="C670" s="60"/>
      <c r="D670" s="60"/>
      <c r="E670" s="60"/>
      <c r="F670" s="60"/>
      <c r="G670" s="60"/>
      <c r="H670" s="60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</row>
    <row r="671" spans="1:22" ht="16.5" customHeight="1">
      <c r="A671" s="62"/>
      <c r="B671" s="60"/>
      <c r="C671" s="60"/>
      <c r="D671" s="60"/>
      <c r="E671" s="60"/>
      <c r="F671" s="60"/>
      <c r="G671" s="60"/>
      <c r="H671" s="60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</row>
    <row r="672" spans="1:22" ht="16.5" customHeight="1">
      <c r="A672" s="62"/>
      <c r="B672" s="60"/>
      <c r="C672" s="60"/>
      <c r="D672" s="60"/>
      <c r="E672" s="60"/>
      <c r="F672" s="60"/>
      <c r="G672" s="60"/>
      <c r="H672" s="60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</row>
    <row r="673" spans="1:22" ht="16.5" customHeight="1">
      <c r="A673" s="62"/>
      <c r="B673" s="60"/>
      <c r="C673" s="60"/>
      <c r="D673" s="60"/>
      <c r="E673" s="60"/>
      <c r="F673" s="60"/>
      <c r="G673" s="60"/>
      <c r="H673" s="60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</row>
    <row r="674" spans="1:22" ht="16.5" customHeight="1">
      <c r="A674" s="62"/>
      <c r="B674" s="60"/>
      <c r="C674" s="60"/>
      <c r="D674" s="60"/>
      <c r="E674" s="60"/>
      <c r="F674" s="60"/>
      <c r="G674" s="60"/>
      <c r="H674" s="60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</row>
    <row r="675" spans="1:22" ht="16.5" customHeight="1">
      <c r="A675" s="62"/>
      <c r="B675" s="60"/>
      <c r="C675" s="60"/>
      <c r="D675" s="60"/>
      <c r="E675" s="60"/>
      <c r="F675" s="60"/>
      <c r="G675" s="60"/>
      <c r="H675" s="60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</row>
    <row r="676" spans="1:22" ht="16.5" customHeight="1">
      <c r="A676" s="62"/>
      <c r="B676" s="60"/>
      <c r="C676" s="60"/>
      <c r="D676" s="60"/>
      <c r="E676" s="60"/>
      <c r="F676" s="60"/>
      <c r="G676" s="60"/>
      <c r="H676" s="60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</row>
    <row r="677" spans="1:22" ht="16.5" customHeight="1">
      <c r="A677" s="62"/>
      <c r="B677" s="60"/>
      <c r="C677" s="60"/>
      <c r="D677" s="60"/>
      <c r="E677" s="60"/>
      <c r="F677" s="60"/>
      <c r="G677" s="60"/>
      <c r="H677" s="60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</row>
    <row r="678" spans="1:22" ht="16.5" customHeight="1">
      <c r="A678" s="62"/>
      <c r="B678" s="60"/>
      <c r="C678" s="60"/>
      <c r="D678" s="60"/>
      <c r="E678" s="60"/>
      <c r="F678" s="60"/>
      <c r="G678" s="60"/>
      <c r="H678" s="60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</row>
    <row r="679" spans="1:22" ht="16.5" customHeight="1">
      <c r="A679" s="62"/>
      <c r="B679" s="60"/>
      <c r="C679" s="60"/>
      <c r="D679" s="60"/>
      <c r="E679" s="60"/>
      <c r="F679" s="60"/>
      <c r="G679" s="60"/>
      <c r="H679" s="60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</row>
    <row r="680" spans="1:22" ht="16.5" customHeight="1">
      <c r="A680" s="62"/>
      <c r="B680" s="60"/>
      <c r="C680" s="60"/>
      <c r="D680" s="60"/>
      <c r="E680" s="60"/>
      <c r="F680" s="60"/>
      <c r="G680" s="60"/>
      <c r="H680" s="60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</row>
    <row r="681" spans="1:22" ht="16.5" customHeight="1">
      <c r="A681" s="62"/>
      <c r="B681" s="60"/>
      <c r="C681" s="60"/>
      <c r="D681" s="60"/>
      <c r="E681" s="60"/>
      <c r="F681" s="60"/>
      <c r="G681" s="60"/>
      <c r="H681" s="60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</row>
    <row r="682" spans="1:22" ht="16.5" customHeight="1">
      <c r="A682" s="62"/>
      <c r="B682" s="60"/>
      <c r="C682" s="60"/>
      <c r="D682" s="60"/>
      <c r="E682" s="60"/>
      <c r="F682" s="60"/>
      <c r="G682" s="60"/>
      <c r="H682" s="60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</row>
    <row r="683" spans="1:22" ht="16.5" customHeight="1">
      <c r="A683" s="62"/>
      <c r="B683" s="60"/>
      <c r="C683" s="60"/>
      <c r="D683" s="60"/>
      <c r="E683" s="60"/>
      <c r="F683" s="60"/>
      <c r="G683" s="60"/>
      <c r="H683" s="60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</row>
    <row r="684" spans="1:22" ht="16.5" customHeight="1">
      <c r="A684" s="62"/>
      <c r="B684" s="60"/>
      <c r="C684" s="60"/>
      <c r="D684" s="60"/>
      <c r="E684" s="60"/>
      <c r="F684" s="60"/>
      <c r="G684" s="60"/>
      <c r="H684" s="60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</row>
    <row r="685" spans="1:22" ht="16.5" customHeight="1">
      <c r="A685" s="62"/>
      <c r="B685" s="60"/>
      <c r="C685" s="60"/>
      <c r="D685" s="60"/>
      <c r="E685" s="60"/>
      <c r="F685" s="60"/>
      <c r="G685" s="60"/>
      <c r="H685" s="60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</row>
    <row r="686" spans="1:22" ht="16.5" customHeight="1">
      <c r="A686" s="62"/>
      <c r="B686" s="60"/>
      <c r="C686" s="60"/>
      <c r="D686" s="60"/>
      <c r="E686" s="60"/>
      <c r="F686" s="60"/>
      <c r="G686" s="60"/>
      <c r="H686" s="60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</row>
    <row r="687" spans="1:22" ht="16.5" customHeight="1">
      <c r="A687" s="62"/>
      <c r="B687" s="60"/>
      <c r="C687" s="60"/>
      <c r="D687" s="60"/>
      <c r="E687" s="60"/>
      <c r="F687" s="60"/>
      <c r="G687" s="60"/>
      <c r="H687" s="60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</row>
    <row r="688" spans="1:22" ht="16.5" customHeight="1">
      <c r="A688" s="62"/>
      <c r="B688" s="60"/>
      <c r="C688" s="60"/>
      <c r="D688" s="60"/>
      <c r="E688" s="60"/>
      <c r="F688" s="60"/>
      <c r="G688" s="60"/>
      <c r="H688" s="60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</row>
    <row r="689" spans="1:22" ht="16.5" customHeight="1">
      <c r="A689" s="62"/>
      <c r="B689" s="60"/>
      <c r="C689" s="60"/>
      <c r="D689" s="60"/>
      <c r="E689" s="60"/>
      <c r="F689" s="60"/>
      <c r="G689" s="60"/>
      <c r="H689" s="60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</row>
    <row r="690" spans="1:22" ht="16.5" customHeight="1">
      <c r="A690" s="62"/>
      <c r="B690" s="60"/>
      <c r="C690" s="60"/>
      <c r="D690" s="60"/>
      <c r="E690" s="60"/>
      <c r="F690" s="60"/>
      <c r="G690" s="60"/>
      <c r="H690" s="60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</row>
    <row r="691" spans="1:22" ht="16.5" customHeight="1">
      <c r="A691" s="62"/>
      <c r="B691" s="60"/>
      <c r="C691" s="60"/>
      <c r="D691" s="60"/>
      <c r="E691" s="60"/>
      <c r="F691" s="60"/>
      <c r="G691" s="60"/>
      <c r="H691" s="60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</row>
    <row r="692" spans="1:22" ht="16.5" customHeight="1">
      <c r="A692" s="62"/>
      <c r="B692" s="60"/>
      <c r="C692" s="60"/>
      <c r="D692" s="60"/>
      <c r="E692" s="60"/>
      <c r="F692" s="60"/>
      <c r="G692" s="60"/>
      <c r="H692" s="60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</row>
    <row r="693" spans="1:22" ht="16.5" customHeight="1">
      <c r="A693" s="62"/>
      <c r="B693" s="60"/>
      <c r="C693" s="60"/>
      <c r="D693" s="60"/>
      <c r="E693" s="60"/>
      <c r="F693" s="60"/>
      <c r="G693" s="60"/>
      <c r="H693" s="60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</row>
    <row r="694" spans="1:22" ht="16.5" customHeight="1">
      <c r="A694" s="62"/>
      <c r="B694" s="60"/>
      <c r="C694" s="60"/>
      <c r="D694" s="60"/>
      <c r="E694" s="60"/>
      <c r="F694" s="60"/>
      <c r="G694" s="60"/>
      <c r="H694" s="60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</row>
    <row r="695" spans="1:22" ht="16.5" customHeight="1">
      <c r="A695" s="62"/>
      <c r="B695" s="60"/>
      <c r="C695" s="60"/>
      <c r="D695" s="60"/>
      <c r="E695" s="60"/>
      <c r="F695" s="60"/>
      <c r="G695" s="60"/>
      <c r="H695" s="60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</row>
    <row r="696" spans="1:22" ht="16.5" customHeight="1">
      <c r="A696" s="62"/>
      <c r="B696" s="60"/>
      <c r="C696" s="60"/>
      <c r="D696" s="60"/>
      <c r="E696" s="60"/>
      <c r="F696" s="60"/>
      <c r="G696" s="60"/>
      <c r="H696" s="60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</row>
    <row r="697" spans="1:22" ht="16.5" customHeight="1">
      <c r="A697" s="62"/>
      <c r="B697" s="60"/>
      <c r="C697" s="60"/>
      <c r="D697" s="60"/>
      <c r="E697" s="60"/>
      <c r="F697" s="60"/>
      <c r="G697" s="60"/>
      <c r="H697" s="60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</row>
    <row r="698" spans="1:22" ht="16.5" customHeight="1">
      <c r="A698" s="62"/>
      <c r="B698" s="60"/>
      <c r="C698" s="60"/>
      <c r="D698" s="60"/>
      <c r="E698" s="60"/>
      <c r="F698" s="60"/>
      <c r="G698" s="60"/>
      <c r="H698" s="60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</row>
    <row r="699" spans="1:22" ht="16.5" customHeight="1">
      <c r="A699" s="62"/>
      <c r="B699" s="60"/>
      <c r="C699" s="60"/>
      <c r="D699" s="60"/>
      <c r="E699" s="60"/>
      <c r="F699" s="60"/>
      <c r="G699" s="60"/>
      <c r="H699" s="60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</row>
    <row r="700" spans="1:22" ht="16.5" customHeight="1">
      <c r="A700" s="62"/>
      <c r="B700" s="60"/>
      <c r="C700" s="60"/>
      <c r="D700" s="60"/>
      <c r="E700" s="60"/>
      <c r="F700" s="60"/>
      <c r="G700" s="60"/>
      <c r="H700" s="60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</row>
    <row r="701" spans="1:22" ht="16.5" customHeight="1">
      <c r="A701" s="62"/>
      <c r="B701" s="60"/>
      <c r="C701" s="60"/>
      <c r="D701" s="60"/>
      <c r="E701" s="60"/>
      <c r="F701" s="60"/>
      <c r="G701" s="60"/>
      <c r="H701" s="60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</row>
    <row r="702" spans="1:22" ht="16.5" customHeight="1">
      <c r="A702" s="62"/>
      <c r="B702" s="60"/>
      <c r="C702" s="60"/>
      <c r="D702" s="60"/>
      <c r="E702" s="60"/>
      <c r="F702" s="60"/>
      <c r="G702" s="60"/>
      <c r="H702" s="60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</row>
    <row r="703" spans="1:22" ht="16.5" customHeight="1">
      <c r="A703" s="62"/>
      <c r="B703" s="60"/>
      <c r="C703" s="60"/>
      <c r="D703" s="60"/>
      <c r="E703" s="60"/>
      <c r="F703" s="60"/>
      <c r="G703" s="60"/>
      <c r="H703" s="60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</row>
    <row r="704" spans="1:22" ht="16.5" customHeight="1">
      <c r="A704" s="62"/>
      <c r="B704" s="60"/>
      <c r="C704" s="60"/>
      <c r="D704" s="60"/>
      <c r="E704" s="60"/>
      <c r="F704" s="60"/>
      <c r="G704" s="60"/>
      <c r="H704" s="60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</row>
    <row r="705" spans="1:22" ht="16.5" customHeight="1">
      <c r="A705" s="62"/>
      <c r="B705" s="60"/>
      <c r="C705" s="60"/>
      <c r="D705" s="60"/>
      <c r="E705" s="60"/>
      <c r="F705" s="60"/>
      <c r="G705" s="60"/>
      <c r="H705" s="60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</row>
    <row r="706" spans="1:22" ht="16.5" customHeight="1">
      <c r="A706" s="62"/>
      <c r="B706" s="60"/>
      <c r="C706" s="60"/>
      <c r="D706" s="60"/>
      <c r="E706" s="60"/>
      <c r="F706" s="60"/>
      <c r="G706" s="60"/>
      <c r="H706" s="60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</row>
    <row r="707" spans="1:22" ht="16.5" customHeight="1">
      <c r="A707" s="62"/>
      <c r="B707" s="60"/>
      <c r="C707" s="60"/>
      <c r="D707" s="60"/>
      <c r="E707" s="60"/>
      <c r="F707" s="60"/>
      <c r="G707" s="60"/>
      <c r="H707" s="60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</row>
    <row r="708" spans="1:22" ht="16.5" customHeight="1">
      <c r="A708" s="62"/>
      <c r="B708" s="60"/>
      <c r="C708" s="60"/>
      <c r="D708" s="60"/>
      <c r="E708" s="60"/>
      <c r="F708" s="60"/>
      <c r="G708" s="60"/>
      <c r="H708" s="60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</row>
    <row r="709" spans="1:22" ht="16.5" customHeight="1">
      <c r="A709" s="62"/>
      <c r="B709" s="60"/>
      <c r="C709" s="60"/>
      <c r="D709" s="60"/>
      <c r="E709" s="60"/>
      <c r="F709" s="60"/>
      <c r="G709" s="60"/>
      <c r="H709" s="60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</row>
    <row r="710" spans="1:22" ht="16.5" customHeight="1">
      <c r="A710" s="62"/>
      <c r="B710" s="60"/>
      <c r="C710" s="60"/>
      <c r="D710" s="60"/>
      <c r="E710" s="60"/>
      <c r="F710" s="60"/>
      <c r="G710" s="60"/>
      <c r="H710" s="60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</row>
    <row r="711" spans="1:22" ht="16.5" customHeight="1">
      <c r="A711" s="62"/>
      <c r="B711" s="60"/>
      <c r="C711" s="60"/>
      <c r="D711" s="60"/>
      <c r="E711" s="60"/>
      <c r="F711" s="60"/>
      <c r="G711" s="60"/>
      <c r="H711" s="60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</row>
    <row r="712" spans="1:22" ht="16.5" customHeight="1">
      <c r="A712" s="62"/>
      <c r="B712" s="60"/>
      <c r="C712" s="60"/>
      <c r="D712" s="60"/>
      <c r="E712" s="60"/>
      <c r="F712" s="60"/>
      <c r="G712" s="60"/>
      <c r="H712" s="60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</row>
    <row r="713" spans="1:22" ht="16.5" customHeight="1">
      <c r="A713" s="62"/>
      <c r="B713" s="60"/>
      <c r="C713" s="60"/>
      <c r="D713" s="60"/>
      <c r="E713" s="60"/>
      <c r="F713" s="60"/>
      <c r="G713" s="60"/>
      <c r="H713" s="60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</row>
    <row r="714" spans="1:22" ht="16.5" customHeight="1">
      <c r="A714" s="62"/>
      <c r="B714" s="60"/>
      <c r="C714" s="60"/>
      <c r="D714" s="60"/>
      <c r="E714" s="60"/>
      <c r="F714" s="60"/>
      <c r="G714" s="60"/>
      <c r="H714" s="60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</row>
    <row r="715" spans="1:22" ht="16.5" customHeight="1">
      <c r="A715" s="62"/>
      <c r="B715" s="60"/>
      <c r="C715" s="60"/>
      <c r="D715" s="60"/>
      <c r="E715" s="60"/>
      <c r="F715" s="60"/>
      <c r="G715" s="60"/>
      <c r="H715" s="60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</row>
    <row r="716" spans="1:22" ht="16.5" customHeight="1">
      <c r="A716" s="62"/>
      <c r="B716" s="60"/>
      <c r="C716" s="60"/>
      <c r="D716" s="60"/>
      <c r="E716" s="60"/>
      <c r="F716" s="60"/>
      <c r="G716" s="60"/>
      <c r="H716" s="60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</row>
    <row r="717" spans="1:22" ht="16.5" customHeight="1">
      <c r="A717" s="62"/>
      <c r="B717" s="60"/>
      <c r="C717" s="60"/>
      <c r="D717" s="60"/>
      <c r="E717" s="60"/>
      <c r="F717" s="60"/>
      <c r="G717" s="60"/>
      <c r="H717" s="60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</row>
    <row r="718" spans="1:22" ht="16.5" customHeight="1">
      <c r="A718" s="62"/>
      <c r="B718" s="60"/>
      <c r="C718" s="60"/>
      <c r="D718" s="60"/>
      <c r="E718" s="60"/>
      <c r="F718" s="60"/>
      <c r="G718" s="60"/>
      <c r="H718" s="60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</row>
    <row r="719" spans="1:22" ht="16.5" customHeight="1">
      <c r="A719" s="62"/>
      <c r="B719" s="60"/>
      <c r="C719" s="60"/>
      <c r="D719" s="60"/>
      <c r="E719" s="60"/>
      <c r="F719" s="60"/>
      <c r="G719" s="60"/>
      <c r="H719" s="60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</row>
    <row r="720" spans="1:22" ht="16.5" customHeight="1">
      <c r="A720" s="62"/>
      <c r="B720" s="60"/>
      <c r="C720" s="60"/>
      <c r="D720" s="60"/>
      <c r="E720" s="60"/>
      <c r="F720" s="60"/>
      <c r="G720" s="60"/>
      <c r="H720" s="60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</row>
    <row r="721" spans="1:22" ht="16.5" customHeight="1">
      <c r="A721" s="62"/>
      <c r="B721" s="60"/>
      <c r="C721" s="60"/>
      <c r="D721" s="60"/>
      <c r="E721" s="60"/>
      <c r="F721" s="60"/>
      <c r="G721" s="60"/>
      <c r="H721" s="60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</row>
    <row r="722" spans="1:22" ht="16.5" customHeight="1">
      <c r="A722" s="62"/>
      <c r="B722" s="60"/>
      <c r="C722" s="60"/>
      <c r="D722" s="60"/>
      <c r="E722" s="60"/>
      <c r="F722" s="60"/>
      <c r="G722" s="60"/>
      <c r="H722" s="60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</row>
    <row r="723" spans="1:22" ht="16.5" customHeight="1">
      <c r="A723" s="62"/>
      <c r="B723" s="60"/>
      <c r="C723" s="60"/>
      <c r="D723" s="60"/>
      <c r="E723" s="60"/>
      <c r="F723" s="60"/>
      <c r="G723" s="60"/>
      <c r="H723" s="60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</row>
    <row r="724" spans="1:22" ht="16.5" customHeight="1">
      <c r="A724" s="62"/>
      <c r="B724" s="60"/>
      <c r="C724" s="60"/>
      <c r="D724" s="60"/>
      <c r="E724" s="60"/>
      <c r="F724" s="60"/>
      <c r="G724" s="60"/>
      <c r="H724" s="60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</row>
    <row r="725" spans="1:22" ht="16.5" customHeight="1">
      <c r="A725" s="62"/>
      <c r="B725" s="60"/>
      <c r="C725" s="60"/>
      <c r="D725" s="60"/>
      <c r="E725" s="60"/>
      <c r="F725" s="60"/>
      <c r="G725" s="60"/>
      <c r="H725" s="60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</row>
    <row r="726" spans="1:22" ht="16.5" customHeight="1">
      <c r="A726" s="62"/>
      <c r="B726" s="60"/>
      <c r="C726" s="60"/>
      <c r="D726" s="60"/>
      <c r="E726" s="60"/>
      <c r="F726" s="60"/>
      <c r="G726" s="60"/>
      <c r="H726" s="60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</row>
    <row r="727" spans="1:22" ht="16.5" customHeight="1">
      <c r="A727" s="62"/>
      <c r="B727" s="60"/>
      <c r="C727" s="60"/>
      <c r="D727" s="60"/>
      <c r="E727" s="60"/>
      <c r="F727" s="60"/>
      <c r="G727" s="60"/>
      <c r="H727" s="60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</row>
    <row r="728" spans="1:22" ht="16.5" customHeight="1">
      <c r="A728" s="62"/>
      <c r="B728" s="60"/>
      <c r="C728" s="60"/>
      <c r="D728" s="60"/>
      <c r="E728" s="60"/>
      <c r="F728" s="60"/>
      <c r="G728" s="60"/>
      <c r="H728" s="60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</row>
    <row r="729" spans="1:22" ht="16.5" customHeight="1">
      <c r="A729" s="62"/>
      <c r="B729" s="60"/>
      <c r="C729" s="60"/>
      <c r="D729" s="60"/>
      <c r="E729" s="60"/>
      <c r="F729" s="60"/>
      <c r="G729" s="60"/>
      <c r="H729" s="60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</row>
    <row r="730" spans="1:22" ht="16.5" customHeight="1">
      <c r="A730" s="62"/>
      <c r="B730" s="60"/>
      <c r="C730" s="60"/>
      <c r="D730" s="60"/>
      <c r="E730" s="60"/>
      <c r="F730" s="60"/>
      <c r="G730" s="60"/>
      <c r="H730" s="60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</row>
    <row r="731" spans="1:22" ht="16.5" customHeight="1">
      <c r="A731" s="62"/>
      <c r="B731" s="60"/>
      <c r="C731" s="60"/>
      <c r="D731" s="60"/>
      <c r="E731" s="60"/>
      <c r="F731" s="60"/>
      <c r="G731" s="60"/>
      <c r="H731" s="60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</row>
    <row r="732" spans="1:22" ht="16.5" customHeight="1">
      <c r="A732" s="62"/>
      <c r="B732" s="60"/>
      <c r="C732" s="60"/>
      <c r="D732" s="60"/>
      <c r="E732" s="60"/>
      <c r="F732" s="60"/>
      <c r="G732" s="60"/>
      <c r="H732" s="60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</row>
    <row r="733" spans="1:22" ht="16.5" customHeight="1">
      <c r="A733" s="62"/>
      <c r="B733" s="60"/>
      <c r="C733" s="60"/>
      <c r="D733" s="60"/>
      <c r="E733" s="60"/>
      <c r="F733" s="60"/>
      <c r="G733" s="60"/>
      <c r="H733" s="60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</row>
    <row r="734" spans="1:22" ht="16.5" customHeight="1">
      <c r="A734" s="62"/>
      <c r="B734" s="60"/>
      <c r="C734" s="60"/>
      <c r="D734" s="60"/>
      <c r="E734" s="60"/>
      <c r="F734" s="60"/>
      <c r="G734" s="60"/>
      <c r="H734" s="60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</row>
    <row r="735" spans="1:22" ht="16.5" customHeight="1">
      <c r="A735" s="62"/>
      <c r="B735" s="60"/>
      <c r="C735" s="60"/>
      <c r="D735" s="60"/>
      <c r="E735" s="60"/>
      <c r="F735" s="60"/>
      <c r="G735" s="60"/>
      <c r="H735" s="60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</row>
    <row r="736" spans="1:22" ht="16.5" customHeight="1">
      <c r="A736" s="62"/>
      <c r="B736" s="60"/>
      <c r="C736" s="60"/>
      <c r="D736" s="60"/>
      <c r="E736" s="60"/>
      <c r="F736" s="60"/>
      <c r="G736" s="60"/>
      <c r="H736" s="60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</row>
    <row r="737" spans="1:22" ht="16.5" customHeight="1">
      <c r="A737" s="62"/>
      <c r="B737" s="60"/>
      <c r="C737" s="60"/>
      <c r="D737" s="60"/>
      <c r="E737" s="60"/>
      <c r="F737" s="60"/>
      <c r="G737" s="60"/>
      <c r="H737" s="60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</row>
    <row r="738" spans="1:22" ht="16.5" customHeight="1">
      <c r="A738" s="62"/>
      <c r="B738" s="60"/>
      <c r="C738" s="60"/>
      <c r="D738" s="60"/>
      <c r="E738" s="60"/>
      <c r="F738" s="60"/>
      <c r="G738" s="60"/>
      <c r="H738" s="60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</row>
    <row r="739" spans="1:22" ht="16.5" customHeight="1">
      <c r="A739" s="62"/>
      <c r="B739" s="60"/>
      <c r="C739" s="60"/>
      <c r="D739" s="60"/>
      <c r="E739" s="60"/>
      <c r="F739" s="60"/>
      <c r="G739" s="60"/>
      <c r="H739" s="60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</row>
    <row r="740" spans="1:22" ht="16.5" customHeight="1">
      <c r="A740" s="62"/>
      <c r="B740" s="60"/>
      <c r="C740" s="60"/>
      <c r="D740" s="60"/>
      <c r="E740" s="60"/>
      <c r="F740" s="60"/>
      <c r="G740" s="60"/>
      <c r="H740" s="60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</row>
    <row r="741" spans="1:22" ht="16.5" customHeight="1">
      <c r="A741" s="62"/>
      <c r="B741" s="60"/>
      <c r="C741" s="60"/>
      <c r="D741" s="60"/>
      <c r="E741" s="60"/>
      <c r="F741" s="60"/>
      <c r="G741" s="60"/>
      <c r="H741" s="60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</row>
    <row r="742" spans="1:22" ht="16.5" customHeight="1">
      <c r="A742" s="62"/>
      <c r="B742" s="60"/>
      <c r="C742" s="60"/>
      <c r="D742" s="60"/>
      <c r="E742" s="60"/>
      <c r="F742" s="60"/>
      <c r="G742" s="60"/>
      <c r="H742" s="60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</row>
    <row r="743" spans="1:22" ht="16.5" customHeight="1">
      <c r="A743" s="62"/>
      <c r="B743" s="60"/>
      <c r="C743" s="60"/>
      <c r="D743" s="60"/>
      <c r="E743" s="60"/>
      <c r="F743" s="60"/>
      <c r="G743" s="60"/>
      <c r="H743" s="60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</row>
    <row r="744" spans="1:22" ht="16.5" customHeight="1">
      <c r="A744" s="62"/>
      <c r="B744" s="60"/>
      <c r="C744" s="60"/>
      <c r="D744" s="60"/>
      <c r="E744" s="60"/>
      <c r="F744" s="60"/>
      <c r="G744" s="60"/>
      <c r="H744" s="60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</row>
    <row r="745" spans="1:22" ht="16.5" customHeight="1">
      <c r="A745" s="62"/>
      <c r="B745" s="60"/>
      <c r="C745" s="60"/>
      <c r="D745" s="60"/>
      <c r="E745" s="60"/>
      <c r="F745" s="60"/>
      <c r="G745" s="60"/>
      <c r="H745" s="60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</row>
    <row r="746" spans="1:22" ht="16.5" customHeight="1">
      <c r="A746" s="62"/>
      <c r="B746" s="60"/>
      <c r="C746" s="60"/>
      <c r="D746" s="60"/>
      <c r="E746" s="60"/>
      <c r="F746" s="60"/>
      <c r="G746" s="60"/>
      <c r="H746" s="60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</row>
    <row r="747" spans="1:22" ht="16.5" customHeight="1">
      <c r="A747" s="62"/>
      <c r="B747" s="60"/>
      <c r="C747" s="60"/>
      <c r="D747" s="60"/>
      <c r="E747" s="60"/>
      <c r="F747" s="60"/>
      <c r="G747" s="60"/>
      <c r="H747" s="60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</row>
    <row r="748" spans="1:22" ht="16.5" customHeight="1">
      <c r="A748" s="62"/>
      <c r="B748" s="60"/>
      <c r="C748" s="60"/>
      <c r="D748" s="60"/>
      <c r="E748" s="60"/>
      <c r="F748" s="60"/>
      <c r="G748" s="60"/>
      <c r="H748" s="60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</row>
    <row r="749" spans="1:22" ht="16.5" customHeight="1">
      <c r="A749" s="62"/>
      <c r="B749" s="60"/>
      <c r="C749" s="60"/>
      <c r="D749" s="60"/>
      <c r="E749" s="60"/>
      <c r="F749" s="60"/>
      <c r="G749" s="60"/>
      <c r="H749" s="60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</row>
    <row r="750" spans="1:22" ht="16.5" customHeight="1">
      <c r="A750" s="62"/>
      <c r="B750" s="60"/>
      <c r="C750" s="60"/>
      <c r="D750" s="60"/>
      <c r="E750" s="60"/>
      <c r="F750" s="60"/>
      <c r="G750" s="60"/>
      <c r="H750" s="60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</row>
    <row r="751" spans="1:22" ht="16.5" customHeight="1">
      <c r="A751" s="62"/>
      <c r="B751" s="60"/>
      <c r="C751" s="60"/>
      <c r="D751" s="60"/>
      <c r="E751" s="60"/>
      <c r="F751" s="60"/>
      <c r="G751" s="60"/>
      <c r="H751" s="60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</row>
    <row r="752" spans="1:22" ht="16.5" customHeight="1">
      <c r="A752" s="62"/>
      <c r="B752" s="60"/>
      <c r="C752" s="60"/>
      <c r="D752" s="60"/>
      <c r="E752" s="60"/>
      <c r="F752" s="60"/>
      <c r="G752" s="60"/>
      <c r="H752" s="60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</row>
    <row r="753" spans="1:22" ht="16.5" customHeight="1">
      <c r="A753" s="62"/>
      <c r="B753" s="60"/>
      <c r="C753" s="60"/>
      <c r="D753" s="60"/>
      <c r="E753" s="60"/>
      <c r="F753" s="60"/>
      <c r="G753" s="60"/>
      <c r="H753" s="60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</row>
    <row r="754" spans="1:22" ht="16.5" customHeight="1">
      <c r="A754" s="62"/>
      <c r="B754" s="60"/>
      <c r="C754" s="60"/>
      <c r="D754" s="60"/>
      <c r="E754" s="60"/>
      <c r="F754" s="60"/>
      <c r="G754" s="60"/>
      <c r="H754" s="60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</row>
    <row r="755" spans="1:22" ht="16.5" customHeight="1">
      <c r="A755" s="62"/>
      <c r="B755" s="60"/>
      <c r="C755" s="60"/>
      <c r="D755" s="60"/>
      <c r="E755" s="60"/>
      <c r="F755" s="60"/>
      <c r="G755" s="60"/>
      <c r="H755" s="60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</row>
    <row r="756" spans="1:22" ht="16.5" customHeight="1">
      <c r="A756" s="62"/>
      <c r="B756" s="60"/>
      <c r="C756" s="60"/>
      <c r="D756" s="60"/>
      <c r="E756" s="60"/>
      <c r="F756" s="60"/>
      <c r="G756" s="60"/>
      <c r="H756" s="60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</row>
    <row r="757" spans="1:22" ht="16.5" customHeight="1">
      <c r="A757" s="62"/>
      <c r="B757" s="60"/>
      <c r="C757" s="60"/>
      <c r="D757" s="60"/>
      <c r="E757" s="60"/>
      <c r="F757" s="60"/>
      <c r="G757" s="60"/>
      <c r="H757" s="60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</row>
    <row r="758" spans="1:22" ht="16.5" customHeight="1">
      <c r="A758" s="62"/>
      <c r="B758" s="60"/>
      <c r="C758" s="60"/>
      <c r="D758" s="60"/>
      <c r="E758" s="60"/>
      <c r="F758" s="60"/>
      <c r="G758" s="60"/>
      <c r="H758" s="60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</row>
    <row r="759" spans="1:22" ht="16.5" customHeight="1">
      <c r="A759" s="62"/>
      <c r="B759" s="60"/>
      <c r="C759" s="60"/>
      <c r="D759" s="60"/>
      <c r="E759" s="60"/>
      <c r="F759" s="60"/>
      <c r="G759" s="60"/>
      <c r="H759" s="60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</row>
    <row r="760" spans="1:22" ht="16.5" customHeight="1">
      <c r="A760" s="62"/>
      <c r="B760" s="60"/>
      <c r="C760" s="60"/>
      <c r="D760" s="60"/>
      <c r="E760" s="60"/>
      <c r="F760" s="60"/>
      <c r="G760" s="60"/>
      <c r="H760" s="60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</row>
    <row r="761" spans="1:22" ht="16.5" customHeight="1">
      <c r="A761" s="62"/>
      <c r="B761" s="60"/>
      <c r="C761" s="60"/>
      <c r="D761" s="60"/>
      <c r="E761" s="60"/>
      <c r="F761" s="60"/>
      <c r="G761" s="60"/>
      <c r="H761" s="60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</row>
    <row r="762" spans="1:22" ht="16.5" customHeight="1">
      <c r="A762" s="62"/>
      <c r="B762" s="60"/>
      <c r="C762" s="60"/>
      <c r="D762" s="60"/>
      <c r="E762" s="60"/>
      <c r="F762" s="60"/>
      <c r="G762" s="60"/>
      <c r="H762" s="60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</row>
    <row r="763" spans="1:22" ht="16.5" customHeight="1">
      <c r="A763" s="62"/>
      <c r="B763" s="60"/>
      <c r="C763" s="60"/>
      <c r="D763" s="60"/>
      <c r="E763" s="60"/>
      <c r="F763" s="60"/>
      <c r="G763" s="60"/>
      <c r="H763" s="60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</row>
    <row r="764" spans="1:22" ht="16.5" customHeight="1">
      <c r="A764" s="62"/>
      <c r="B764" s="60"/>
      <c r="C764" s="60"/>
      <c r="D764" s="60"/>
      <c r="E764" s="60"/>
      <c r="F764" s="60"/>
      <c r="G764" s="60"/>
      <c r="H764" s="60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</row>
    <row r="765" spans="1:22" ht="16.5" customHeight="1">
      <c r="A765" s="62"/>
      <c r="B765" s="60"/>
      <c r="C765" s="60"/>
      <c r="D765" s="60"/>
      <c r="E765" s="60"/>
      <c r="F765" s="60"/>
      <c r="G765" s="60"/>
      <c r="H765" s="60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</row>
    <row r="766" spans="1:22" ht="16.5" customHeight="1">
      <c r="A766" s="62"/>
      <c r="B766" s="60"/>
      <c r="C766" s="60"/>
      <c r="D766" s="60"/>
      <c r="E766" s="60"/>
      <c r="F766" s="60"/>
      <c r="G766" s="60"/>
      <c r="H766" s="60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</row>
    <row r="767" spans="1:22" ht="16.5" customHeight="1">
      <c r="A767" s="62"/>
      <c r="B767" s="60"/>
      <c r="C767" s="60"/>
      <c r="D767" s="60"/>
      <c r="E767" s="60"/>
      <c r="F767" s="60"/>
      <c r="G767" s="60"/>
      <c r="H767" s="60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</row>
    <row r="768" spans="1:22" ht="16.5" customHeight="1">
      <c r="A768" s="62"/>
      <c r="B768" s="60"/>
      <c r="C768" s="60"/>
      <c r="D768" s="60"/>
      <c r="E768" s="60"/>
      <c r="F768" s="60"/>
      <c r="G768" s="60"/>
      <c r="H768" s="60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</row>
    <row r="769" spans="1:22" ht="16.5" customHeight="1">
      <c r="A769" s="62"/>
      <c r="B769" s="60"/>
      <c r="C769" s="60"/>
      <c r="D769" s="60"/>
      <c r="E769" s="60"/>
      <c r="F769" s="60"/>
      <c r="G769" s="60"/>
      <c r="H769" s="60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</row>
    <row r="770" spans="1:22" ht="16.5" customHeight="1">
      <c r="A770" s="62"/>
      <c r="B770" s="60"/>
      <c r="C770" s="60"/>
      <c r="D770" s="60"/>
      <c r="E770" s="60"/>
      <c r="F770" s="60"/>
      <c r="G770" s="60"/>
      <c r="H770" s="60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</row>
    <row r="771" spans="1:22" ht="16.5" customHeight="1">
      <c r="A771" s="62"/>
      <c r="B771" s="60"/>
      <c r="C771" s="60"/>
      <c r="D771" s="60"/>
      <c r="E771" s="60"/>
      <c r="F771" s="60"/>
      <c r="G771" s="60"/>
      <c r="H771" s="60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</row>
    <row r="772" spans="1:22" ht="16.5" customHeight="1">
      <c r="A772" s="62"/>
      <c r="B772" s="60"/>
      <c r="C772" s="60"/>
      <c r="D772" s="60"/>
      <c r="E772" s="60"/>
      <c r="F772" s="60"/>
      <c r="G772" s="60"/>
      <c r="H772" s="60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</row>
    <row r="773" spans="1:22" ht="16.5" customHeight="1">
      <c r="A773" s="62"/>
      <c r="B773" s="60"/>
      <c r="C773" s="60"/>
      <c r="D773" s="60"/>
      <c r="E773" s="60"/>
      <c r="F773" s="60"/>
      <c r="G773" s="60"/>
      <c r="H773" s="60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</row>
    <row r="774" spans="1:22" ht="16.5" customHeight="1">
      <c r="A774" s="62"/>
      <c r="B774" s="60"/>
      <c r="C774" s="60"/>
      <c r="D774" s="60"/>
      <c r="E774" s="60"/>
      <c r="F774" s="60"/>
      <c r="G774" s="60"/>
      <c r="H774" s="60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</row>
    <row r="775" spans="1:22" ht="16.5" customHeight="1">
      <c r="A775" s="62"/>
      <c r="B775" s="60"/>
      <c r="C775" s="60"/>
      <c r="D775" s="60"/>
      <c r="E775" s="60"/>
      <c r="F775" s="60"/>
      <c r="G775" s="60"/>
      <c r="H775" s="60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</row>
    <row r="776" spans="1:22" ht="16.5" customHeight="1">
      <c r="A776" s="62"/>
      <c r="B776" s="60"/>
      <c r="C776" s="60"/>
      <c r="D776" s="60"/>
      <c r="E776" s="60"/>
      <c r="F776" s="60"/>
      <c r="G776" s="60"/>
      <c r="H776" s="60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</row>
    <row r="777" spans="1:22" ht="16.5" customHeight="1">
      <c r="A777" s="62"/>
      <c r="B777" s="60"/>
      <c r="C777" s="60"/>
      <c r="D777" s="60"/>
      <c r="E777" s="60"/>
      <c r="F777" s="60"/>
      <c r="G777" s="60"/>
      <c r="H777" s="60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</row>
    <row r="778" spans="1:22" ht="16.5" customHeight="1">
      <c r="A778" s="62"/>
      <c r="B778" s="60"/>
      <c r="C778" s="60"/>
      <c r="D778" s="60"/>
      <c r="E778" s="60"/>
      <c r="F778" s="60"/>
      <c r="G778" s="60"/>
      <c r="H778" s="60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</row>
    <row r="779" spans="1:22" ht="16.5" customHeight="1">
      <c r="A779" s="62"/>
      <c r="B779" s="60"/>
      <c r="C779" s="60"/>
      <c r="D779" s="60"/>
      <c r="E779" s="60"/>
      <c r="F779" s="60"/>
      <c r="G779" s="60"/>
      <c r="H779" s="60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</row>
    <row r="780" spans="1:22" ht="16.5" customHeight="1">
      <c r="A780" s="62"/>
      <c r="B780" s="60"/>
      <c r="C780" s="60"/>
      <c r="D780" s="60"/>
      <c r="E780" s="60"/>
      <c r="F780" s="60"/>
      <c r="G780" s="60"/>
      <c r="H780" s="60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</row>
    <row r="781" spans="1:22" ht="16.5" customHeight="1">
      <c r="A781" s="62"/>
      <c r="B781" s="60"/>
      <c r="C781" s="60"/>
      <c r="D781" s="60"/>
      <c r="E781" s="60"/>
      <c r="F781" s="60"/>
      <c r="G781" s="60"/>
      <c r="H781" s="60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</row>
    <row r="782" spans="1:22" ht="16.5" customHeight="1">
      <c r="A782" s="62"/>
      <c r="B782" s="60"/>
      <c r="C782" s="60"/>
      <c r="D782" s="60"/>
      <c r="E782" s="60"/>
      <c r="F782" s="60"/>
      <c r="G782" s="60"/>
      <c r="H782" s="60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</row>
    <row r="783" spans="1:22" ht="16.5" customHeight="1">
      <c r="A783" s="62"/>
      <c r="B783" s="60"/>
      <c r="C783" s="60"/>
      <c r="D783" s="60"/>
      <c r="E783" s="60"/>
      <c r="F783" s="60"/>
      <c r="G783" s="60"/>
      <c r="H783" s="60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</row>
    <row r="784" spans="1:22" ht="16.5" customHeight="1">
      <c r="A784" s="62"/>
      <c r="B784" s="60"/>
      <c r="C784" s="60"/>
      <c r="D784" s="60"/>
      <c r="E784" s="60"/>
      <c r="F784" s="60"/>
      <c r="G784" s="60"/>
      <c r="H784" s="60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</row>
    <row r="785" spans="1:22" ht="16.5" customHeight="1">
      <c r="A785" s="62"/>
      <c r="B785" s="60"/>
      <c r="C785" s="60"/>
      <c r="D785" s="60"/>
      <c r="E785" s="60"/>
      <c r="F785" s="60"/>
      <c r="G785" s="60"/>
      <c r="H785" s="60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</row>
    <row r="786" spans="1:22" ht="16.5" customHeight="1">
      <c r="A786" s="62"/>
      <c r="B786" s="60"/>
      <c r="C786" s="60"/>
      <c r="D786" s="60"/>
      <c r="E786" s="60"/>
      <c r="F786" s="60"/>
      <c r="G786" s="60"/>
      <c r="H786" s="60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</row>
    <row r="787" spans="1:22" ht="16.5" customHeight="1">
      <c r="A787" s="62"/>
      <c r="B787" s="60"/>
      <c r="C787" s="60"/>
      <c r="D787" s="60"/>
      <c r="E787" s="60"/>
      <c r="F787" s="60"/>
      <c r="G787" s="60"/>
      <c r="H787" s="60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</row>
    <row r="788" spans="1:22" ht="16.5" customHeight="1">
      <c r="A788" s="62"/>
      <c r="B788" s="60"/>
      <c r="C788" s="60"/>
      <c r="D788" s="60"/>
      <c r="E788" s="60"/>
      <c r="F788" s="60"/>
      <c r="G788" s="60"/>
      <c r="H788" s="60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</row>
    <row r="789" spans="1:22" ht="16.5" customHeight="1">
      <c r="A789" s="62"/>
      <c r="B789" s="60"/>
      <c r="C789" s="60"/>
      <c r="D789" s="60"/>
      <c r="E789" s="60"/>
      <c r="F789" s="60"/>
      <c r="G789" s="60"/>
      <c r="H789" s="60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</row>
    <row r="790" spans="1:22" ht="16.5" customHeight="1">
      <c r="A790" s="62"/>
      <c r="B790" s="60"/>
      <c r="C790" s="60"/>
      <c r="D790" s="60"/>
      <c r="E790" s="60"/>
      <c r="F790" s="60"/>
      <c r="G790" s="60"/>
      <c r="H790" s="60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</row>
    <row r="791" spans="1:22" ht="16.5" customHeight="1">
      <c r="A791" s="62"/>
      <c r="B791" s="60"/>
      <c r="C791" s="60"/>
      <c r="D791" s="60"/>
      <c r="E791" s="60"/>
      <c r="F791" s="60"/>
      <c r="G791" s="60"/>
      <c r="H791" s="60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</row>
    <row r="792" spans="1:22" ht="16.5" customHeight="1">
      <c r="A792" s="62"/>
      <c r="B792" s="60"/>
      <c r="C792" s="60"/>
      <c r="D792" s="60"/>
      <c r="E792" s="60"/>
      <c r="F792" s="60"/>
      <c r="G792" s="60"/>
      <c r="H792" s="60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</row>
    <row r="793" spans="1:22" ht="16.5" customHeight="1">
      <c r="A793" s="62"/>
      <c r="B793" s="60"/>
      <c r="C793" s="60"/>
      <c r="D793" s="60"/>
      <c r="E793" s="60"/>
      <c r="F793" s="60"/>
      <c r="G793" s="60"/>
      <c r="H793" s="60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</row>
    <row r="794" spans="1:22" ht="16.5" customHeight="1">
      <c r="A794" s="62"/>
      <c r="B794" s="60"/>
      <c r="C794" s="60"/>
      <c r="D794" s="60"/>
      <c r="E794" s="60"/>
      <c r="F794" s="60"/>
      <c r="G794" s="60"/>
      <c r="H794" s="60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</row>
    <row r="795" spans="1:22" ht="16.5" customHeight="1">
      <c r="A795" s="62"/>
      <c r="B795" s="60"/>
      <c r="C795" s="60"/>
      <c r="D795" s="60"/>
      <c r="E795" s="60"/>
      <c r="F795" s="60"/>
      <c r="G795" s="60"/>
      <c r="H795" s="60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</row>
    <row r="796" spans="1:22" ht="16.5" customHeight="1">
      <c r="A796" s="62"/>
      <c r="B796" s="60"/>
      <c r="C796" s="60"/>
      <c r="D796" s="60"/>
      <c r="E796" s="60"/>
      <c r="F796" s="60"/>
      <c r="G796" s="60"/>
      <c r="H796" s="60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</row>
    <row r="797" spans="1:22" ht="16.5" customHeight="1">
      <c r="A797" s="62"/>
      <c r="B797" s="60"/>
      <c r="C797" s="60"/>
      <c r="D797" s="60"/>
      <c r="E797" s="60"/>
      <c r="F797" s="60"/>
      <c r="G797" s="60"/>
      <c r="H797" s="60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</row>
    <row r="798" spans="1:22" ht="16.5" customHeight="1">
      <c r="A798" s="62"/>
      <c r="B798" s="60"/>
      <c r="C798" s="60"/>
      <c r="D798" s="60"/>
      <c r="E798" s="60"/>
      <c r="F798" s="60"/>
      <c r="G798" s="60"/>
      <c r="H798" s="60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</row>
    <row r="799" spans="1:22" ht="16.5" customHeight="1">
      <c r="A799" s="62"/>
      <c r="B799" s="60"/>
      <c r="C799" s="60"/>
      <c r="D799" s="60"/>
      <c r="E799" s="60"/>
      <c r="F799" s="60"/>
      <c r="G799" s="60"/>
      <c r="H799" s="60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</row>
    <row r="800" spans="1:22" ht="16.5" customHeight="1">
      <c r="A800" s="62"/>
      <c r="B800" s="60"/>
      <c r="C800" s="60"/>
      <c r="D800" s="60"/>
      <c r="E800" s="60"/>
      <c r="F800" s="60"/>
      <c r="G800" s="60"/>
      <c r="H800" s="60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</row>
    <row r="801" spans="1:22" ht="16.5" customHeight="1">
      <c r="A801" s="62"/>
      <c r="B801" s="60"/>
      <c r="C801" s="60"/>
      <c r="D801" s="60"/>
      <c r="E801" s="60"/>
      <c r="F801" s="60"/>
      <c r="G801" s="60"/>
      <c r="H801" s="60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</row>
    <row r="802" spans="1:22" ht="16.5" customHeight="1">
      <c r="A802" s="62"/>
      <c r="B802" s="60"/>
      <c r="C802" s="60"/>
      <c r="D802" s="60"/>
      <c r="E802" s="60"/>
      <c r="F802" s="60"/>
      <c r="G802" s="60"/>
      <c r="H802" s="60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</row>
    <row r="803" spans="1:22" ht="16.5" customHeight="1">
      <c r="A803" s="62"/>
      <c r="B803" s="60"/>
      <c r="C803" s="60"/>
      <c r="D803" s="60"/>
      <c r="E803" s="60"/>
      <c r="F803" s="60"/>
      <c r="G803" s="60"/>
      <c r="H803" s="60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</row>
    <row r="804" spans="1:22" ht="16.5" customHeight="1">
      <c r="A804" s="62"/>
      <c r="B804" s="60"/>
      <c r="C804" s="60"/>
      <c r="D804" s="60"/>
      <c r="E804" s="60"/>
      <c r="F804" s="60"/>
      <c r="G804" s="60"/>
      <c r="H804" s="60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</row>
    <row r="805" spans="1:22" ht="16.5" customHeight="1">
      <c r="A805" s="62"/>
      <c r="B805" s="60"/>
      <c r="C805" s="60"/>
      <c r="D805" s="60"/>
      <c r="E805" s="60"/>
      <c r="F805" s="60"/>
      <c r="G805" s="60"/>
      <c r="H805" s="60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</row>
    <row r="806" spans="1:22" ht="16.5" customHeight="1">
      <c r="A806" s="62"/>
      <c r="B806" s="60"/>
      <c r="C806" s="60"/>
      <c r="D806" s="60"/>
      <c r="E806" s="60"/>
      <c r="F806" s="60"/>
      <c r="G806" s="60"/>
      <c r="H806" s="60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</row>
    <row r="807" spans="1:22" ht="16.5" customHeight="1">
      <c r="A807" s="62"/>
      <c r="B807" s="60"/>
      <c r="C807" s="60"/>
      <c r="D807" s="60"/>
      <c r="E807" s="60"/>
      <c r="F807" s="60"/>
      <c r="G807" s="60"/>
      <c r="H807" s="60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</row>
    <row r="808" spans="1:22" ht="16.5" customHeight="1">
      <c r="A808" s="62"/>
      <c r="B808" s="60"/>
      <c r="C808" s="60"/>
      <c r="D808" s="60"/>
      <c r="E808" s="60"/>
      <c r="F808" s="60"/>
      <c r="G808" s="60"/>
      <c r="H808" s="60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</row>
    <row r="809" spans="1:22" ht="16.5" customHeight="1">
      <c r="A809" s="62"/>
      <c r="B809" s="60"/>
      <c r="C809" s="60"/>
      <c r="D809" s="60"/>
      <c r="E809" s="60"/>
      <c r="F809" s="60"/>
      <c r="G809" s="60"/>
      <c r="H809" s="60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</row>
    <row r="810" spans="1:22" ht="16.5" customHeight="1">
      <c r="A810" s="62"/>
      <c r="B810" s="60"/>
      <c r="C810" s="60"/>
      <c r="D810" s="60"/>
      <c r="E810" s="60"/>
      <c r="F810" s="60"/>
      <c r="G810" s="60"/>
      <c r="H810" s="60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</row>
    <row r="811" spans="1:22" ht="16.5" customHeight="1">
      <c r="A811" s="62"/>
      <c r="B811" s="60"/>
      <c r="C811" s="60"/>
      <c r="D811" s="60"/>
      <c r="E811" s="60"/>
      <c r="F811" s="60"/>
      <c r="G811" s="60"/>
      <c r="H811" s="60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</row>
    <row r="812" spans="1:22" ht="16.5" customHeight="1">
      <c r="A812" s="62"/>
      <c r="B812" s="60"/>
      <c r="C812" s="60"/>
      <c r="D812" s="60"/>
      <c r="E812" s="60"/>
      <c r="F812" s="60"/>
      <c r="G812" s="60"/>
      <c r="H812" s="60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</row>
    <row r="813" spans="1:22" ht="16.5" customHeight="1">
      <c r="A813" s="62"/>
      <c r="B813" s="60"/>
      <c r="C813" s="60"/>
      <c r="D813" s="60"/>
      <c r="E813" s="60"/>
      <c r="F813" s="60"/>
      <c r="G813" s="60"/>
      <c r="H813" s="60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</row>
    <row r="814" spans="1:22" ht="16.5" customHeight="1">
      <c r="A814" s="62"/>
      <c r="B814" s="60"/>
      <c r="C814" s="60"/>
      <c r="D814" s="60"/>
      <c r="E814" s="60"/>
      <c r="F814" s="60"/>
      <c r="G814" s="60"/>
      <c r="H814" s="60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</row>
    <row r="815" spans="1:22" ht="16.5" customHeight="1">
      <c r="A815" s="62"/>
      <c r="B815" s="60"/>
      <c r="C815" s="60"/>
      <c r="D815" s="60"/>
      <c r="E815" s="60"/>
      <c r="F815" s="60"/>
      <c r="G815" s="60"/>
      <c r="H815" s="60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</row>
    <row r="816" spans="1:22" ht="16.5" customHeight="1">
      <c r="A816" s="62"/>
      <c r="B816" s="60"/>
      <c r="C816" s="60"/>
      <c r="D816" s="60"/>
      <c r="E816" s="60"/>
      <c r="F816" s="60"/>
      <c r="G816" s="60"/>
      <c r="H816" s="60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</row>
    <row r="817" spans="1:22" ht="16.5" customHeight="1">
      <c r="A817" s="62"/>
      <c r="B817" s="60"/>
      <c r="C817" s="60"/>
      <c r="D817" s="60"/>
      <c r="E817" s="60"/>
      <c r="F817" s="60"/>
      <c r="G817" s="60"/>
      <c r="H817" s="60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</row>
    <row r="818" spans="1:22" ht="16.5" customHeight="1">
      <c r="A818" s="62"/>
      <c r="B818" s="60"/>
      <c r="C818" s="60"/>
      <c r="D818" s="60"/>
      <c r="E818" s="60"/>
      <c r="F818" s="60"/>
      <c r="G818" s="60"/>
      <c r="H818" s="60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</row>
    <row r="819" spans="1:22" ht="16.5" customHeight="1">
      <c r="A819" s="62"/>
      <c r="B819" s="60"/>
      <c r="C819" s="60"/>
      <c r="D819" s="60"/>
      <c r="E819" s="60"/>
      <c r="F819" s="60"/>
      <c r="G819" s="60"/>
      <c r="H819" s="60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</row>
    <row r="820" spans="1:22" ht="16.5" customHeight="1">
      <c r="A820" s="62"/>
      <c r="B820" s="60"/>
      <c r="C820" s="60"/>
      <c r="D820" s="60"/>
      <c r="E820" s="60"/>
      <c r="F820" s="60"/>
      <c r="G820" s="60"/>
      <c r="H820" s="60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</row>
    <row r="821" spans="1:22" ht="16.5" customHeight="1">
      <c r="A821" s="62"/>
      <c r="B821" s="60"/>
      <c r="C821" s="60"/>
      <c r="D821" s="60"/>
      <c r="E821" s="60"/>
      <c r="F821" s="60"/>
      <c r="G821" s="60"/>
      <c r="H821" s="60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</row>
    <row r="822" spans="1:22" ht="16.5" customHeight="1">
      <c r="A822" s="62"/>
      <c r="B822" s="60"/>
      <c r="C822" s="60"/>
      <c r="D822" s="60"/>
      <c r="E822" s="60"/>
      <c r="F822" s="60"/>
      <c r="G822" s="60"/>
      <c r="H822" s="60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</row>
    <row r="823" spans="1:22" ht="16.5" customHeight="1">
      <c r="A823" s="62"/>
      <c r="B823" s="60"/>
      <c r="C823" s="60"/>
      <c r="D823" s="60"/>
      <c r="E823" s="60"/>
      <c r="F823" s="60"/>
      <c r="G823" s="60"/>
      <c r="H823" s="60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</row>
    <row r="824" spans="1:22" ht="16.5" customHeight="1">
      <c r="A824" s="62"/>
      <c r="B824" s="60"/>
      <c r="C824" s="60"/>
      <c r="D824" s="60"/>
      <c r="E824" s="60"/>
      <c r="F824" s="60"/>
      <c r="G824" s="60"/>
      <c r="H824" s="60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</row>
    <row r="825" spans="1:22" ht="16.5" customHeight="1">
      <c r="A825" s="62"/>
      <c r="B825" s="60"/>
      <c r="C825" s="60"/>
      <c r="D825" s="60"/>
      <c r="E825" s="60"/>
      <c r="F825" s="60"/>
      <c r="G825" s="60"/>
      <c r="H825" s="60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</row>
    <row r="826" spans="1:22" ht="16.5" customHeight="1">
      <c r="A826" s="62"/>
      <c r="B826" s="60"/>
      <c r="C826" s="60"/>
      <c r="D826" s="60"/>
      <c r="E826" s="60"/>
      <c r="F826" s="60"/>
      <c r="G826" s="60"/>
      <c r="H826" s="60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</row>
    <row r="827" spans="1:22" ht="16.5" customHeight="1">
      <c r="A827" s="62"/>
      <c r="B827" s="60"/>
      <c r="C827" s="60"/>
      <c r="D827" s="60"/>
      <c r="E827" s="60"/>
      <c r="F827" s="60"/>
      <c r="G827" s="60"/>
      <c r="H827" s="60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</row>
    <row r="828" spans="1:22" ht="16.5" customHeight="1">
      <c r="A828" s="62"/>
      <c r="B828" s="60"/>
      <c r="C828" s="60"/>
      <c r="D828" s="60"/>
      <c r="E828" s="60"/>
      <c r="F828" s="60"/>
      <c r="G828" s="60"/>
      <c r="H828" s="60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</row>
    <row r="829" spans="1:22" ht="16.5" customHeight="1">
      <c r="A829" s="62"/>
      <c r="B829" s="60"/>
      <c r="C829" s="60"/>
      <c r="D829" s="60"/>
      <c r="E829" s="60"/>
      <c r="F829" s="60"/>
      <c r="G829" s="60"/>
      <c r="H829" s="60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</row>
    <row r="830" spans="1:22" ht="16.5" customHeight="1">
      <c r="A830" s="62"/>
      <c r="B830" s="60"/>
      <c r="C830" s="60"/>
      <c r="D830" s="60"/>
      <c r="E830" s="60"/>
      <c r="F830" s="60"/>
      <c r="G830" s="60"/>
      <c r="H830" s="60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</row>
    <row r="831" spans="1:22" ht="16.5" customHeight="1">
      <c r="A831" s="62"/>
      <c r="B831" s="60"/>
      <c r="C831" s="60"/>
      <c r="D831" s="60"/>
      <c r="E831" s="60"/>
      <c r="F831" s="60"/>
      <c r="G831" s="60"/>
      <c r="H831" s="60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</row>
    <row r="832" spans="1:22" ht="16.5" customHeight="1">
      <c r="A832" s="62"/>
      <c r="B832" s="60"/>
      <c r="C832" s="60"/>
      <c r="D832" s="60"/>
      <c r="E832" s="60"/>
      <c r="F832" s="60"/>
      <c r="G832" s="60"/>
      <c r="H832" s="60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</row>
    <row r="833" spans="1:22" ht="16.5" customHeight="1">
      <c r="A833" s="62"/>
      <c r="B833" s="60"/>
      <c r="C833" s="60"/>
      <c r="D833" s="60"/>
      <c r="E833" s="60"/>
      <c r="F833" s="60"/>
      <c r="G833" s="60"/>
      <c r="H833" s="60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</row>
    <row r="834" spans="1:22" ht="16.5" customHeight="1">
      <c r="A834" s="62"/>
      <c r="B834" s="60"/>
      <c r="C834" s="60"/>
      <c r="D834" s="60"/>
      <c r="E834" s="60"/>
      <c r="F834" s="60"/>
      <c r="G834" s="60"/>
      <c r="H834" s="60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</row>
    <row r="835" spans="1:22" ht="16.5" customHeight="1">
      <c r="A835" s="62"/>
      <c r="B835" s="60"/>
      <c r="C835" s="60"/>
      <c r="D835" s="60"/>
      <c r="E835" s="60"/>
      <c r="F835" s="60"/>
      <c r="G835" s="60"/>
      <c r="H835" s="60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</row>
    <row r="836" spans="1:22" ht="16.5" customHeight="1">
      <c r="A836" s="62"/>
      <c r="B836" s="60"/>
      <c r="C836" s="60"/>
      <c r="D836" s="60"/>
      <c r="E836" s="60"/>
      <c r="F836" s="60"/>
      <c r="G836" s="60"/>
      <c r="H836" s="60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</row>
    <row r="837" spans="1:22" ht="16.5" customHeight="1">
      <c r="A837" s="62"/>
      <c r="B837" s="60"/>
      <c r="C837" s="60"/>
      <c r="D837" s="60"/>
      <c r="E837" s="60"/>
      <c r="F837" s="60"/>
      <c r="G837" s="60"/>
      <c r="H837" s="60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</row>
    <row r="838" spans="1:22" ht="16.5" customHeight="1">
      <c r="A838" s="62"/>
      <c r="B838" s="60"/>
      <c r="C838" s="60"/>
      <c r="D838" s="60"/>
      <c r="E838" s="60"/>
      <c r="F838" s="60"/>
      <c r="G838" s="60"/>
      <c r="H838" s="60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</row>
    <row r="839" spans="1:22" ht="16.5" customHeight="1">
      <c r="A839" s="62"/>
      <c r="B839" s="60"/>
      <c r="C839" s="60"/>
      <c r="D839" s="60"/>
      <c r="E839" s="60"/>
      <c r="F839" s="60"/>
      <c r="G839" s="60"/>
      <c r="H839" s="60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</row>
    <row r="840" spans="1:22" ht="16.5" customHeight="1">
      <c r="A840" s="62"/>
      <c r="B840" s="60"/>
      <c r="C840" s="60"/>
      <c r="D840" s="60"/>
      <c r="E840" s="60"/>
      <c r="F840" s="60"/>
      <c r="G840" s="60"/>
      <c r="H840" s="60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</row>
    <row r="841" spans="1:22" ht="16.5" customHeight="1">
      <c r="A841" s="62"/>
      <c r="B841" s="60"/>
      <c r="C841" s="60"/>
      <c r="D841" s="60"/>
      <c r="E841" s="60"/>
      <c r="F841" s="60"/>
      <c r="G841" s="60"/>
      <c r="H841" s="60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</row>
    <row r="842" spans="1:22" ht="16.5" customHeight="1">
      <c r="A842" s="62"/>
      <c r="B842" s="60"/>
      <c r="C842" s="60"/>
      <c r="D842" s="60"/>
      <c r="E842" s="60"/>
      <c r="F842" s="60"/>
      <c r="G842" s="60"/>
      <c r="H842" s="60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</row>
    <row r="843" spans="1:22" ht="16.5" customHeight="1">
      <c r="A843" s="62"/>
      <c r="B843" s="60"/>
      <c r="C843" s="60"/>
      <c r="D843" s="60"/>
      <c r="E843" s="60"/>
      <c r="F843" s="60"/>
      <c r="G843" s="60"/>
      <c r="H843" s="60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</row>
    <row r="844" spans="1:22" ht="16.5" customHeight="1">
      <c r="A844" s="62"/>
      <c r="B844" s="60"/>
      <c r="C844" s="60"/>
      <c r="D844" s="60"/>
      <c r="E844" s="60"/>
      <c r="F844" s="60"/>
      <c r="G844" s="60"/>
      <c r="H844" s="60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</row>
    <row r="845" spans="1:22" ht="16.5" customHeight="1">
      <c r="A845" s="62"/>
      <c r="B845" s="60"/>
      <c r="C845" s="60"/>
      <c r="D845" s="60"/>
      <c r="E845" s="60"/>
      <c r="F845" s="60"/>
      <c r="G845" s="60"/>
      <c r="H845" s="60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</row>
    <row r="846" spans="1:22" ht="16.5" customHeight="1">
      <c r="A846" s="62"/>
      <c r="B846" s="60"/>
      <c r="C846" s="60"/>
      <c r="D846" s="60"/>
      <c r="E846" s="60"/>
      <c r="F846" s="60"/>
      <c r="G846" s="60"/>
      <c r="H846" s="60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</row>
    <row r="847" spans="1:22" ht="16.5" customHeight="1">
      <c r="A847" s="62"/>
      <c r="B847" s="60"/>
      <c r="C847" s="60"/>
      <c r="D847" s="60"/>
      <c r="E847" s="60"/>
      <c r="F847" s="60"/>
      <c r="G847" s="60"/>
      <c r="H847" s="60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</row>
    <row r="848" spans="1:22" ht="16.5" customHeight="1">
      <c r="A848" s="62"/>
      <c r="B848" s="60"/>
      <c r="C848" s="60"/>
      <c r="D848" s="60"/>
      <c r="E848" s="60"/>
      <c r="F848" s="60"/>
      <c r="G848" s="60"/>
      <c r="H848" s="60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</row>
    <row r="849" spans="1:22" ht="16.5" customHeight="1">
      <c r="A849" s="62"/>
      <c r="B849" s="60"/>
      <c r="C849" s="60"/>
      <c r="D849" s="60"/>
      <c r="E849" s="60"/>
      <c r="F849" s="60"/>
      <c r="G849" s="60"/>
      <c r="H849" s="60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</row>
    <row r="850" spans="1:22" ht="16.5" customHeight="1">
      <c r="A850" s="62"/>
      <c r="B850" s="60"/>
      <c r="C850" s="60"/>
      <c r="D850" s="60"/>
      <c r="E850" s="60"/>
      <c r="F850" s="60"/>
      <c r="G850" s="60"/>
      <c r="H850" s="60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</row>
    <row r="851" spans="1:22" ht="16.5" customHeight="1">
      <c r="A851" s="62"/>
      <c r="B851" s="60"/>
      <c r="C851" s="60"/>
      <c r="D851" s="60"/>
      <c r="E851" s="60"/>
      <c r="F851" s="60"/>
      <c r="G851" s="60"/>
      <c r="H851" s="60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</row>
    <row r="852" spans="1:22" ht="16.5" customHeight="1">
      <c r="A852" s="62"/>
      <c r="B852" s="60"/>
      <c r="C852" s="60"/>
      <c r="D852" s="60"/>
      <c r="E852" s="60"/>
      <c r="F852" s="60"/>
      <c r="G852" s="60"/>
      <c r="H852" s="60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</row>
    <row r="853" spans="1:22" ht="16.5" customHeight="1">
      <c r="A853" s="62"/>
      <c r="B853" s="60"/>
      <c r="C853" s="60"/>
      <c r="D853" s="60"/>
      <c r="E853" s="60"/>
      <c r="F853" s="60"/>
      <c r="G853" s="60"/>
      <c r="H853" s="60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</row>
    <row r="854" spans="1:22" ht="16.5" customHeight="1">
      <c r="A854" s="62"/>
      <c r="B854" s="60"/>
      <c r="C854" s="60"/>
      <c r="D854" s="60"/>
      <c r="E854" s="60"/>
      <c r="F854" s="60"/>
      <c r="G854" s="60"/>
      <c r="H854" s="60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</row>
    <row r="855" spans="1:22" ht="16.5" customHeight="1">
      <c r="A855" s="62"/>
      <c r="B855" s="60"/>
      <c r="C855" s="60"/>
      <c r="D855" s="60"/>
      <c r="E855" s="60"/>
      <c r="F855" s="60"/>
      <c r="G855" s="60"/>
      <c r="H855" s="60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</row>
    <row r="856" spans="1:22" ht="16.5" customHeight="1">
      <c r="A856" s="62"/>
      <c r="B856" s="60"/>
      <c r="C856" s="60"/>
      <c r="D856" s="60"/>
      <c r="E856" s="60"/>
      <c r="F856" s="60"/>
      <c r="G856" s="60"/>
      <c r="H856" s="60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</row>
    <row r="857" spans="1:22" ht="16.5" customHeight="1">
      <c r="A857" s="62"/>
      <c r="B857" s="60"/>
      <c r="C857" s="60"/>
      <c r="D857" s="60"/>
      <c r="E857" s="60"/>
      <c r="F857" s="60"/>
      <c r="G857" s="60"/>
      <c r="H857" s="60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</row>
    <row r="858" spans="1:22" ht="16.5" customHeight="1">
      <c r="A858" s="62"/>
      <c r="B858" s="60"/>
      <c r="C858" s="60"/>
      <c r="D858" s="60"/>
      <c r="E858" s="60"/>
      <c r="F858" s="60"/>
      <c r="G858" s="60"/>
      <c r="H858" s="60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</row>
    <row r="859" spans="1:22" ht="16.5" customHeight="1">
      <c r="A859" s="62"/>
      <c r="B859" s="60"/>
      <c r="C859" s="60"/>
      <c r="D859" s="60"/>
      <c r="E859" s="60"/>
      <c r="F859" s="60"/>
      <c r="G859" s="60"/>
      <c r="H859" s="60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</row>
    <row r="860" spans="1:22" ht="16.5" customHeight="1">
      <c r="A860" s="62"/>
      <c r="B860" s="60"/>
      <c r="C860" s="60"/>
      <c r="D860" s="60"/>
      <c r="E860" s="60"/>
      <c r="F860" s="60"/>
      <c r="G860" s="60"/>
      <c r="H860" s="60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</row>
    <row r="861" spans="1:22" ht="16.5" customHeight="1">
      <c r="A861" s="62"/>
      <c r="B861" s="60"/>
      <c r="C861" s="60"/>
      <c r="D861" s="60"/>
      <c r="E861" s="60"/>
      <c r="F861" s="60"/>
      <c r="G861" s="60"/>
      <c r="H861" s="60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</row>
    <row r="862" spans="1:22" ht="16.5" customHeight="1">
      <c r="A862" s="62"/>
      <c r="B862" s="60"/>
      <c r="C862" s="60"/>
      <c r="D862" s="60"/>
      <c r="E862" s="60"/>
      <c r="F862" s="60"/>
      <c r="G862" s="60"/>
      <c r="H862" s="60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</row>
    <row r="863" spans="1:22" ht="16.5" customHeight="1">
      <c r="A863" s="62"/>
      <c r="B863" s="60"/>
      <c r="C863" s="60"/>
      <c r="D863" s="60"/>
      <c r="E863" s="60"/>
      <c r="F863" s="60"/>
      <c r="G863" s="60"/>
      <c r="H863" s="60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</row>
    <row r="864" spans="1:22" ht="16.5" customHeight="1">
      <c r="A864" s="62"/>
      <c r="B864" s="60"/>
      <c r="C864" s="60"/>
      <c r="D864" s="60"/>
      <c r="E864" s="60"/>
      <c r="F864" s="60"/>
      <c r="G864" s="60"/>
      <c r="H864" s="60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</row>
    <row r="865" spans="1:22" ht="16.5" customHeight="1">
      <c r="A865" s="62"/>
      <c r="B865" s="60"/>
      <c r="C865" s="60"/>
      <c r="D865" s="60"/>
      <c r="E865" s="60"/>
      <c r="F865" s="60"/>
      <c r="G865" s="60"/>
      <c r="H865" s="60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</row>
    <row r="866" spans="1:22" ht="16.5" customHeight="1">
      <c r="A866" s="62"/>
      <c r="B866" s="60"/>
      <c r="C866" s="60"/>
      <c r="D866" s="60"/>
      <c r="E866" s="60"/>
      <c r="F866" s="60"/>
      <c r="G866" s="60"/>
      <c r="H866" s="60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</row>
    <row r="867" spans="1:22" ht="16.5" customHeight="1">
      <c r="A867" s="62"/>
      <c r="B867" s="60"/>
      <c r="C867" s="60"/>
      <c r="D867" s="60"/>
      <c r="E867" s="60"/>
      <c r="F867" s="60"/>
      <c r="G867" s="60"/>
      <c r="H867" s="60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</row>
    <row r="868" spans="1:22" ht="16.5" customHeight="1">
      <c r="A868" s="62"/>
      <c r="B868" s="60"/>
      <c r="C868" s="60"/>
      <c r="D868" s="60"/>
      <c r="E868" s="60"/>
      <c r="F868" s="60"/>
      <c r="G868" s="60"/>
      <c r="H868" s="60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</row>
    <row r="869" spans="1:22" ht="16.5" customHeight="1">
      <c r="A869" s="62"/>
      <c r="B869" s="60"/>
      <c r="C869" s="60"/>
      <c r="D869" s="60"/>
      <c r="E869" s="60"/>
      <c r="F869" s="60"/>
      <c r="G869" s="60"/>
      <c r="H869" s="60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</row>
    <row r="870" spans="1:22" ht="16.5" customHeight="1">
      <c r="A870" s="62"/>
      <c r="B870" s="60"/>
      <c r="C870" s="60"/>
      <c r="D870" s="60"/>
      <c r="E870" s="60"/>
      <c r="F870" s="60"/>
      <c r="G870" s="60"/>
      <c r="H870" s="60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</row>
    <row r="871" spans="1:22" ht="16.5" customHeight="1">
      <c r="A871" s="62"/>
      <c r="B871" s="60"/>
      <c r="C871" s="60"/>
      <c r="D871" s="60"/>
      <c r="E871" s="60"/>
      <c r="F871" s="60"/>
      <c r="G871" s="60"/>
      <c r="H871" s="60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</row>
    <row r="872" spans="1:22" ht="16.5" customHeight="1">
      <c r="A872" s="62"/>
      <c r="B872" s="60"/>
      <c r="C872" s="60"/>
      <c r="D872" s="60"/>
      <c r="E872" s="60"/>
      <c r="F872" s="60"/>
      <c r="G872" s="60"/>
      <c r="H872" s="60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</row>
    <row r="873" spans="1:22" ht="16.5" customHeight="1">
      <c r="A873" s="62"/>
      <c r="B873" s="60"/>
      <c r="C873" s="60"/>
      <c r="D873" s="60"/>
      <c r="E873" s="60"/>
      <c r="F873" s="60"/>
      <c r="G873" s="60"/>
      <c r="H873" s="60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</row>
    <row r="874" spans="1:22" ht="16.5" customHeight="1">
      <c r="A874" s="62"/>
      <c r="B874" s="60"/>
      <c r="C874" s="60"/>
      <c r="D874" s="60"/>
      <c r="E874" s="60"/>
      <c r="F874" s="60"/>
      <c r="G874" s="60"/>
      <c r="H874" s="60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</row>
    <row r="875" spans="1:22" ht="16.5" customHeight="1">
      <c r="A875" s="62"/>
      <c r="B875" s="60"/>
      <c r="C875" s="60"/>
      <c r="D875" s="60"/>
      <c r="E875" s="60"/>
      <c r="F875" s="60"/>
      <c r="G875" s="60"/>
      <c r="H875" s="60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</row>
    <row r="876" spans="1:22" ht="16.5" customHeight="1">
      <c r="A876" s="62"/>
      <c r="B876" s="60"/>
      <c r="C876" s="60"/>
      <c r="D876" s="60"/>
      <c r="E876" s="60"/>
      <c r="F876" s="60"/>
      <c r="G876" s="60"/>
      <c r="H876" s="60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</row>
    <row r="877" spans="1:22" ht="16.5" customHeight="1">
      <c r="A877" s="62"/>
      <c r="B877" s="60"/>
      <c r="C877" s="60"/>
      <c r="D877" s="60"/>
      <c r="E877" s="60"/>
      <c r="F877" s="60"/>
      <c r="G877" s="60"/>
      <c r="H877" s="60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</row>
    <row r="878" spans="1:22" ht="16.5" customHeight="1">
      <c r="A878" s="62"/>
      <c r="B878" s="60"/>
      <c r="C878" s="60"/>
      <c r="D878" s="60"/>
      <c r="E878" s="60"/>
      <c r="F878" s="60"/>
      <c r="G878" s="60"/>
      <c r="H878" s="60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</row>
    <row r="879" spans="1:22" ht="16.5" customHeight="1">
      <c r="A879" s="62"/>
      <c r="B879" s="60"/>
      <c r="C879" s="60"/>
      <c r="D879" s="60"/>
      <c r="E879" s="60"/>
      <c r="F879" s="60"/>
      <c r="G879" s="60"/>
      <c r="H879" s="60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</row>
    <row r="880" spans="1:22" ht="16.5" customHeight="1">
      <c r="A880" s="62"/>
      <c r="B880" s="60"/>
      <c r="C880" s="60"/>
      <c r="D880" s="60"/>
      <c r="E880" s="60"/>
      <c r="F880" s="60"/>
      <c r="G880" s="60"/>
      <c r="H880" s="60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</row>
    <row r="881" spans="1:22" ht="16.5" customHeight="1">
      <c r="A881" s="62"/>
      <c r="B881" s="60"/>
      <c r="C881" s="60"/>
      <c r="D881" s="60"/>
      <c r="E881" s="60"/>
      <c r="F881" s="60"/>
      <c r="G881" s="60"/>
      <c r="H881" s="60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</row>
    <row r="882" spans="1:22" ht="16.5" customHeight="1">
      <c r="A882" s="62"/>
      <c r="B882" s="60"/>
      <c r="C882" s="60"/>
      <c r="D882" s="60"/>
      <c r="E882" s="60"/>
      <c r="F882" s="60"/>
      <c r="G882" s="60"/>
      <c r="H882" s="60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</row>
    <row r="883" spans="1:22" ht="16.5" customHeight="1">
      <c r="A883" s="62"/>
      <c r="B883" s="60"/>
      <c r="C883" s="60"/>
      <c r="D883" s="60"/>
      <c r="E883" s="60"/>
      <c r="F883" s="60"/>
      <c r="G883" s="60"/>
      <c r="H883" s="60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</row>
    <row r="884" spans="1:22" ht="16.5" customHeight="1">
      <c r="A884" s="62"/>
      <c r="B884" s="60"/>
      <c r="C884" s="60"/>
      <c r="D884" s="60"/>
      <c r="E884" s="60"/>
      <c r="F884" s="60"/>
      <c r="G884" s="60"/>
      <c r="H884" s="60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</row>
    <row r="885" spans="1:22" ht="16.5" customHeight="1">
      <c r="A885" s="62"/>
      <c r="B885" s="60"/>
      <c r="C885" s="60"/>
      <c r="D885" s="60"/>
      <c r="E885" s="60"/>
      <c r="F885" s="60"/>
      <c r="G885" s="60"/>
      <c r="H885" s="60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</row>
    <row r="886" spans="1:22" ht="16.5" customHeight="1">
      <c r="A886" s="62"/>
      <c r="B886" s="60"/>
      <c r="C886" s="60"/>
      <c r="D886" s="60"/>
      <c r="E886" s="60"/>
      <c r="F886" s="60"/>
      <c r="G886" s="60"/>
      <c r="H886" s="60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</row>
    <row r="887" spans="1:22" ht="16.5" customHeight="1">
      <c r="A887" s="62"/>
      <c r="B887" s="60"/>
      <c r="C887" s="60"/>
      <c r="D887" s="60"/>
      <c r="E887" s="60"/>
      <c r="F887" s="60"/>
      <c r="G887" s="60"/>
      <c r="H887" s="60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</row>
    <row r="888" spans="1:22" ht="16.5" customHeight="1">
      <c r="A888" s="62"/>
      <c r="B888" s="60"/>
      <c r="C888" s="60"/>
      <c r="D888" s="60"/>
      <c r="E888" s="60"/>
      <c r="F888" s="60"/>
      <c r="G888" s="60"/>
      <c r="H888" s="60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</row>
    <row r="889" spans="1:22" ht="16.5" customHeight="1">
      <c r="A889" s="62"/>
      <c r="B889" s="60"/>
      <c r="C889" s="60"/>
      <c r="D889" s="60"/>
      <c r="E889" s="60"/>
      <c r="F889" s="60"/>
      <c r="G889" s="60"/>
      <c r="H889" s="60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</row>
    <row r="890" spans="1:22" ht="16.5" customHeight="1">
      <c r="A890" s="62"/>
      <c r="B890" s="60"/>
      <c r="C890" s="60"/>
      <c r="D890" s="60"/>
      <c r="E890" s="60"/>
      <c r="F890" s="60"/>
      <c r="G890" s="60"/>
      <c r="H890" s="60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</row>
    <row r="891" spans="1:22" ht="16.5" customHeight="1">
      <c r="A891" s="62"/>
      <c r="B891" s="60"/>
      <c r="C891" s="60"/>
      <c r="D891" s="60"/>
      <c r="E891" s="60"/>
      <c r="F891" s="60"/>
      <c r="G891" s="60"/>
      <c r="H891" s="60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</row>
    <row r="892" spans="1:22" ht="16.5" customHeight="1">
      <c r="A892" s="62"/>
      <c r="B892" s="60"/>
      <c r="C892" s="60"/>
      <c r="D892" s="60"/>
      <c r="E892" s="60"/>
      <c r="F892" s="60"/>
      <c r="G892" s="60"/>
      <c r="H892" s="60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</row>
    <row r="893" spans="1:22" ht="16.5" customHeight="1">
      <c r="A893" s="62"/>
      <c r="B893" s="60"/>
      <c r="C893" s="60"/>
      <c r="D893" s="60"/>
      <c r="E893" s="60"/>
      <c r="F893" s="60"/>
      <c r="G893" s="60"/>
      <c r="H893" s="60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</row>
    <row r="894" spans="1:22" ht="16.5" customHeight="1">
      <c r="A894" s="62"/>
      <c r="B894" s="60"/>
      <c r="C894" s="60"/>
      <c r="D894" s="60"/>
      <c r="E894" s="60"/>
      <c r="F894" s="60"/>
      <c r="G894" s="60"/>
      <c r="H894" s="60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</row>
    <row r="895" spans="1:22" ht="16.5" customHeight="1">
      <c r="A895" s="62"/>
      <c r="B895" s="60"/>
      <c r="C895" s="60"/>
      <c r="D895" s="60"/>
      <c r="E895" s="60"/>
      <c r="F895" s="60"/>
      <c r="G895" s="60"/>
      <c r="H895" s="60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</row>
    <row r="896" spans="1:22" ht="16.5" customHeight="1">
      <c r="A896" s="62"/>
      <c r="B896" s="60"/>
      <c r="C896" s="60"/>
      <c r="D896" s="60"/>
      <c r="E896" s="60"/>
      <c r="F896" s="60"/>
      <c r="G896" s="60"/>
      <c r="H896" s="60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</row>
    <row r="897" spans="1:22" ht="16.5" customHeight="1">
      <c r="A897" s="62"/>
      <c r="B897" s="60"/>
      <c r="C897" s="60"/>
      <c r="D897" s="60"/>
      <c r="E897" s="60"/>
      <c r="F897" s="60"/>
      <c r="G897" s="60"/>
      <c r="H897" s="60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</row>
    <row r="898" spans="1:22" ht="16.5" customHeight="1">
      <c r="A898" s="62"/>
      <c r="B898" s="60"/>
      <c r="C898" s="60"/>
      <c r="D898" s="60"/>
      <c r="E898" s="60"/>
      <c r="F898" s="60"/>
      <c r="G898" s="60"/>
      <c r="H898" s="60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</row>
    <row r="899" spans="1:22" ht="16.5" customHeight="1">
      <c r="A899" s="62"/>
      <c r="B899" s="60"/>
      <c r="C899" s="60"/>
      <c r="D899" s="60"/>
      <c r="E899" s="60"/>
      <c r="F899" s="60"/>
      <c r="G899" s="60"/>
      <c r="H899" s="60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</row>
    <row r="900" spans="1:22" ht="16.5" customHeight="1">
      <c r="A900" s="62"/>
      <c r="B900" s="60"/>
      <c r="C900" s="60"/>
      <c r="D900" s="60"/>
      <c r="E900" s="60"/>
      <c r="F900" s="60"/>
      <c r="G900" s="60"/>
      <c r="H900" s="60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</row>
    <row r="901" spans="1:22" ht="16.5" customHeight="1">
      <c r="A901" s="62"/>
      <c r="B901" s="60"/>
      <c r="C901" s="60"/>
      <c r="D901" s="60"/>
      <c r="E901" s="60"/>
      <c r="F901" s="60"/>
      <c r="G901" s="60"/>
      <c r="H901" s="60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</row>
    <row r="902" spans="1:22" ht="16.5" customHeight="1">
      <c r="A902" s="62"/>
      <c r="B902" s="60"/>
      <c r="C902" s="60"/>
      <c r="D902" s="60"/>
      <c r="E902" s="60"/>
      <c r="F902" s="60"/>
      <c r="G902" s="60"/>
      <c r="H902" s="60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</row>
    <row r="903" spans="1:22" ht="16.5" customHeight="1">
      <c r="A903" s="62"/>
      <c r="B903" s="60"/>
      <c r="C903" s="60"/>
      <c r="D903" s="60"/>
      <c r="E903" s="60"/>
      <c r="F903" s="60"/>
      <c r="G903" s="60"/>
      <c r="H903" s="60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</row>
    <row r="904" spans="1:22" ht="16.5" customHeight="1">
      <c r="A904" s="62"/>
      <c r="B904" s="60"/>
      <c r="C904" s="60"/>
      <c r="D904" s="60"/>
      <c r="E904" s="60"/>
      <c r="F904" s="60"/>
      <c r="G904" s="60"/>
      <c r="H904" s="60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</row>
    <row r="905" spans="1:22" ht="16.5" customHeight="1">
      <c r="A905" s="62"/>
      <c r="B905" s="60"/>
      <c r="C905" s="60"/>
      <c r="D905" s="60"/>
      <c r="E905" s="60"/>
      <c r="F905" s="60"/>
      <c r="G905" s="60"/>
      <c r="H905" s="60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</row>
    <row r="906" spans="1:22" ht="16.5" customHeight="1">
      <c r="A906" s="62"/>
      <c r="B906" s="60"/>
      <c r="C906" s="60"/>
      <c r="D906" s="60"/>
      <c r="E906" s="60"/>
      <c r="F906" s="60"/>
      <c r="G906" s="60"/>
      <c r="H906" s="60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</row>
    <row r="907" spans="1:22" ht="16.5" customHeight="1">
      <c r="A907" s="62"/>
      <c r="B907" s="60"/>
      <c r="C907" s="60"/>
      <c r="D907" s="60"/>
      <c r="E907" s="60"/>
      <c r="F907" s="60"/>
      <c r="G907" s="60"/>
      <c r="H907" s="60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</row>
    <row r="908" spans="1:22" ht="16.5" customHeight="1">
      <c r="A908" s="62"/>
      <c r="B908" s="60"/>
      <c r="C908" s="60"/>
      <c r="D908" s="60"/>
      <c r="E908" s="60"/>
      <c r="F908" s="60"/>
      <c r="G908" s="60"/>
      <c r="H908" s="60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</row>
    <row r="909" spans="1:22" ht="16.5" customHeight="1">
      <c r="A909" s="62"/>
      <c r="B909" s="60"/>
      <c r="C909" s="60"/>
      <c r="D909" s="60"/>
      <c r="E909" s="60"/>
      <c r="F909" s="60"/>
      <c r="G909" s="60"/>
      <c r="H909" s="60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</row>
    <row r="910" spans="1:22" ht="16.5" customHeight="1">
      <c r="A910" s="62"/>
      <c r="B910" s="60"/>
      <c r="C910" s="60"/>
      <c r="D910" s="60"/>
      <c r="E910" s="60"/>
      <c r="F910" s="60"/>
      <c r="G910" s="60"/>
      <c r="H910" s="60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</row>
    <row r="911" spans="1:22" ht="16.5" customHeight="1">
      <c r="A911" s="62"/>
      <c r="B911" s="60"/>
      <c r="C911" s="60"/>
      <c r="D911" s="60"/>
      <c r="E911" s="60"/>
      <c r="F911" s="60"/>
      <c r="G911" s="60"/>
      <c r="H911" s="60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</row>
    <row r="912" spans="1:22" ht="16.5" customHeight="1">
      <c r="A912" s="62"/>
      <c r="B912" s="60"/>
      <c r="C912" s="60"/>
      <c r="D912" s="60"/>
      <c r="E912" s="60"/>
      <c r="F912" s="60"/>
      <c r="G912" s="60"/>
      <c r="H912" s="60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</row>
    <row r="913" spans="1:22" ht="16.5" customHeight="1">
      <c r="A913" s="62"/>
      <c r="B913" s="60"/>
      <c r="C913" s="60"/>
      <c r="D913" s="60"/>
      <c r="E913" s="60"/>
      <c r="F913" s="60"/>
      <c r="G913" s="60"/>
      <c r="H913" s="60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</row>
    <row r="914" spans="1:22" ht="16.5" customHeight="1">
      <c r="A914" s="62"/>
      <c r="B914" s="60"/>
      <c r="C914" s="60"/>
      <c r="D914" s="60"/>
      <c r="E914" s="60"/>
      <c r="F914" s="60"/>
      <c r="G914" s="60"/>
      <c r="H914" s="60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</row>
    <row r="915" spans="1:22" ht="16.5" customHeight="1">
      <c r="A915" s="62"/>
      <c r="B915" s="60"/>
      <c r="C915" s="60"/>
      <c r="D915" s="60"/>
      <c r="E915" s="60"/>
      <c r="F915" s="60"/>
      <c r="G915" s="60"/>
      <c r="H915" s="60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</row>
    <row r="916" spans="1:22" ht="16.5" customHeight="1">
      <c r="A916" s="62"/>
      <c r="B916" s="60"/>
      <c r="C916" s="60"/>
      <c r="D916" s="60"/>
      <c r="E916" s="60"/>
      <c r="F916" s="60"/>
      <c r="G916" s="60"/>
      <c r="H916" s="60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</row>
    <row r="917" spans="1:22" ht="16.5" customHeight="1">
      <c r="A917" s="62"/>
      <c r="B917" s="60"/>
      <c r="C917" s="60"/>
      <c r="D917" s="60"/>
      <c r="E917" s="60"/>
      <c r="F917" s="60"/>
      <c r="G917" s="60"/>
      <c r="H917" s="60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</row>
    <row r="918" spans="1:22" ht="16.5" customHeight="1">
      <c r="A918" s="62"/>
      <c r="B918" s="60"/>
      <c r="C918" s="60"/>
      <c r="D918" s="60"/>
      <c r="E918" s="60"/>
      <c r="F918" s="60"/>
      <c r="G918" s="60"/>
      <c r="H918" s="60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</row>
    <row r="919" spans="1:22" ht="16.5" customHeight="1">
      <c r="A919" s="62"/>
      <c r="B919" s="60"/>
      <c r="C919" s="60"/>
      <c r="D919" s="60"/>
      <c r="E919" s="60"/>
      <c r="F919" s="60"/>
      <c r="G919" s="60"/>
      <c r="H919" s="60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</row>
    <row r="920" spans="1:22" ht="16.5" customHeight="1">
      <c r="A920" s="62"/>
      <c r="B920" s="60"/>
      <c r="C920" s="60"/>
      <c r="D920" s="60"/>
      <c r="E920" s="60"/>
      <c r="F920" s="60"/>
      <c r="G920" s="60"/>
      <c r="H920" s="60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</row>
    <row r="921" spans="1:22" ht="16.5" customHeight="1">
      <c r="A921" s="62"/>
      <c r="B921" s="60"/>
      <c r="C921" s="60"/>
      <c r="D921" s="60"/>
      <c r="E921" s="60"/>
      <c r="F921" s="60"/>
      <c r="G921" s="60"/>
      <c r="H921" s="60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</row>
    <row r="922" spans="1:22" ht="16.5" customHeight="1">
      <c r="A922" s="62"/>
      <c r="B922" s="60"/>
      <c r="C922" s="60"/>
      <c r="D922" s="60"/>
      <c r="E922" s="60"/>
      <c r="F922" s="60"/>
      <c r="G922" s="60"/>
      <c r="H922" s="60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</row>
    <row r="923" spans="1:22" ht="16.5" customHeight="1">
      <c r="A923" s="62"/>
      <c r="B923" s="60"/>
      <c r="C923" s="60"/>
      <c r="D923" s="60"/>
      <c r="E923" s="60"/>
      <c r="F923" s="60"/>
      <c r="G923" s="60"/>
      <c r="H923" s="60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</row>
    <row r="924" spans="1:22" ht="16.5" customHeight="1">
      <c r="A924" s="62"/>
      <c r="B924" s="60"/>
      <c r="C924" s="60"/>
      <c r="D924" s="60"/>
      <c r="E924" s="60"/>
      <c r="F924" s="60"/>
      <c r="G924" s="60"/>
      <c r="H924" s="60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</row>
    <row r="925" spans="1:22" ht="16.5" customHeight="1">
      <c r="A925" s="62"/>
      <c r="B925" s="60"/>
      <c r="C925" s="60"/>
      <c r="D925" s="60"/>
      <c r="E925" s="60"/>
      <c r="F925" s="60"/>
      <c r="G925" s="60"/>
      <c r="H925" s="60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</row>
    <row r="926" spans="1:22" ht="16.5" customHeight="1">
      <c r="A926" s="62"/>
      <c r="B926" s="60"/>
      <c r="C926" s="60"/>
      <c r="D926" s="60"/>
      <c r="E926" s="60"/>
      <c r="F926" s="60"/>
      <c r="G926" s="60"/>
      <c r="H926" s="60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</row>
    <row r="927" spans="1:22" ht="16.5" customHeight="1">
      <c r="A927" s="62"/>
      <c r="B927" s="60"/>
      <c r="C927" s="60"/>
      <c r="D927" s="60"/>
      <c r="E927" s="60"/>
      <c r="F927" s="60"/>
      <c r="G927" s="60"/>
      <c r="H927" s="60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</row>
    <row r="928" spans="1:22" ht="16.5" customHeight="1">
      <c r="A928" s="62"/>
      <c r="B928" s="60"/>
      <c r="C928" s="60"/>
      <c r="D928" s="60"/>
      <c r="E928" s="60"/>
      <c r="F928" s="60"/>
      <c r="G928" s="60"/>
      <c r="H928" s="60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</row>
    <row r="929" spans="1:22" ht="16.5" customHeight="1">
      <c r="A929" s="62"/>
      <c r="B929" s="60"/>
      <c r="C929" s="60"/>
      <c r="D929" s="60"/>
      <c r="E929" s="60"/>
      <c r="F929" s="60"/>
      <c r="G929" s="60"/>
      <c r="H929" s="60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</row>
    <row r="930" spans="1:22" ht="16.5" customHeight="1">
      <c r="A930" s="62"/>
      <c r="B930" s="60"/>
      <c r="C930" s="60"/>
      <c r="D930" s="60"/>
      <c r="E930" s="60"/>
      <c r="F930" s="60"/>
      <c r="G930" s="60"/>
      <c r="H930" s="60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</row>
    <row r="931" spans="1:22" ht="16.5" customHeight="1">
      <c r="A931" s="62"/>
      <c r="B931" s="60"/>
      <c r="C931" s="60"/>
      <c r="D931" s="60"/>
      <c r="E931" s="60"/>
      <c r="F931" s="60"/>
      <c r="G931" s="60"/>
      <c r="H931" s="60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</row>
    <row r="932" spans="1:22" ht="16.5" customHeight="1">
      <c r="A932" s="62"/>
      <c r="B932" s="60"/>
      <c r="C932" s="60"/>
      <c r="D932" s="60"/>
      <c r="E932" s="60"/>
      <c r="F932" s="60"/>
      <c r="G932" s="60"/>
      <c r="H932" s="60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</row>
    <row r="933" spans="1:22" ht="16.5" customHeight="1">
      <c r="A933" s="62"/>
      <c r="B933" s="60"/>
      <c r="C933" s="60"/>
      <c r="D933" s="60"/>
      <c r="E933" s="60"/>
      <c r="F933" s="60"/>
      <c r="G933" s="60"/>
      <c r="H933" s="60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</row>
    <row r="934" spans="1:22" ht="16.5" customHeight="1">
      <c r="A934" s="62"/>
      <c r="B934" s="60"/>
      <c r="C934" s="60"/>
      <c r="D934" s="60"/>
      <c r="E934" s="60"/>
      <c r="F934" s="60"/>
      <c r="G934" s="60"/>
      <c r="H934" s="60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</row>
    <row r="935" spans="1:22" ht="16.5" customHeight="1">
      <c r="A935" s="62"/>
      <c r="B935" s="60"/>
      <c r="C935" s="60"/>
      <c r="D935" s="60"/>
      <c r="E935" s="60"/>
      <c r="F935" s="60"/>
      <c r="G935" s="60"/>
      <c r="H935" s="60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</row>
    <row r="936" spans="1:22" ht="16.5" customHeight="1">
      <c r="A936" s="62"/>
      <c r="B936" s="60"/>
      <c r="C936" s="60"/>
      <c r="D936" s="60"/>
      <c r="E936" s="60"/>
      <c r="F936" s="60"/>
      <c r="G936" s="60"/>
      <c r="H936" s="60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</row>
    <row r="937" spans="1:22" ht="16.5" customHeight="1">
      <c r="A937" s="62"/>
      <c r="B937" s="60"/>
      <c r="C937" s="60"/>
      <c r="D937" s="60"/>
      <c r="E937" s="60"/>
      <c r="F937" s="60"/>
      <c r="G937" s="60"/>
      <c r="H937" s="60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</row>
    <row r="938" spans="1:22" ht="16.5" customHeight="1">
      <c r="A938" s="62"/>
      <c r="B938" s="60"/>
      <c r="C938" s="60"/>
      <c r="D938" s="60"/>
      <c r="E938" s="60"/>
      <c r="F938" s="60"/>
      <c r="G938" s="60"/>
      <c r="H938" s="60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</row>
    <row r="939" spans="1:22" ht="16.5" customHeight="1">
      <c r="A939" s="62"/>
      <c r="B939" s="60"/>
      <c r="C939" s="60"/>
      <c r="D939" s="60"/>
      <c r="E939" s="60"/>
      <c r="F939" s="60"/>
      <c r="G939" s="60"/>
      <c r="H939" s="60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</row>
    <row r="940" spans="1:22" ht="16.5" customHeight="1">
      <c r="A940" s="62"/>
      <c r="B940" s="60"/>
      <c r="C940" s="60"/>
      <c r="D940" s="60"/>
      <c r="E940" s="60"/>
      <c r="F940" s="60"/>
      <c r="G940" s="60"/>
      <c r="H940" s="60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</row>
    <row r="941" spans="1:22" ht="16.5" customHeight="1">
      <c r="A941" s="62"/>
      <c r="B941" s="60"/>
      <c r="C941" s="60"/>
      <c r="D941" s="60"/>
      <c r="E941" s="60"/>
      <c r="F941" s="60"/>
      <c r="G941" s="60"/>
      <c r="H941" s="60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</row>
    <row r="942" spans="1:22" ht="16.5" customHeight="1">
      <c r="A942" s="62"/>
      <c r="B942" s="60"/>
      <c r="C942" s="60"/>
      <c r="D942" s="60"/>
      <c r="E942" s="60"/>
      <c r="F942" s="60"/>
      <c r="G942" s="60"/>
      <c r="H942" s="60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</row>
    <row r="943" spans="1:22" ht="16.5" customHeight="1">
      <c r="A943" s="62"/>
      <c r="B943" s="60"/>
      <c r="C943" s="60"/>
      <c r="D943" s="60"/>
      <c r="E943" s="60"/>
      <c r="F943" s="60"/>
      <c r="G943" s="60"/>
      <c r="H943" s="60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</row>
    <row r="944" spans="1:22" ht="16.5" customHeight="1">
      <c r="A944" s="62"/>
      <c r="B944" s="60"/>
      <c r="C944" s="60"/>
      <c r="D944" s="60"/>
      <c r="E944" s="60"/>
      <c r="F944" s="60"/>
      <c r="G944" s="60"/>
      <c r="H944" s="60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</row>
    <row r="945" spans="1:22" ht="16.5" customHeight="1">
      <c r="A945" s="62"/>
      <c r="B945" s="60"/>
      <c r="C945" s="60"/>
      <c r="D945" s="60"/>
      <c r="E945" s="60"/>
      <c r="F945" s="60"/>
      <c r="G945" s="60"/>
      <c r="H945" s="60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</row>
    <row r="946" spans="1:22" ht="16.5" customHeight="1">
      <c r="A946" s="62"/>
      <c r="B946" s="60"/>
      <c r="C946" s="60"/>
      <c r="D946" s="60"/>
      <c r="E946" s="60"/>
      <c r="F946" s="60"/>
      <c r="G946" s="60"/>
      <c r="H946" s="60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</row>
    <row r="947" spans="1:22" ht="16.5" customHeight="1">
      <c r="A947" s="62"/>
      <c r="B947" s="60"/>
      <c r="C947" s="60"/>
      <c r="D947" s="60"/>
      <c r="E947" s="60"/>
      <c r="F947" s="60"/>
      <c r="G947" s="60"/>
      <c r="H947" s="60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</row>
    <row r="948" spans="1:22" ht="16.5" customHeight="1">
      <c r="A948" s="62"/>
      <c r="B948" s="60"/>
      <c r="C948" s="60"/>
      <c r="D948" s="60"/>
      <c r="E948" s="60"/>
      <c r="F948" s="60"/>
      <c r="G948" s="60"/>
      <c r="H948" s="60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</row>
    <row r="949" spans="1:22" ht="16.5" customHeight="1">
      <c r="A949" s="62"/>
      <c r="B949" s="60"/>
      <c r="C949" s="60"/>
      <c r="D949" s="60"/>
      <c r="E949" s="60"/>
      <c r="F949" s="60"/>
      <c r="G949" s="60"/>
      <c r="H949" s="60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</row>
    <row r="950" spans="1:22" ht="16.5" customHeight="1">
      <c r="A950" s="62"/>
      <c r="B950" s="60"/>
      <c r="C950" s="60"/>
      <c r="D950" s="60"/>
      <c r="E950" s="60"/>
      <c r="F950" s="60"/>
      <c r="G950" s="60"/>
      <c r="H950" s="60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</row>
    <row r="951" spans="1:22" ht="16.5" customHeight="1">
      <c r="A951" s="62"/>
      <c r="B951" s="60"/>
      <c r="C951" s="60"/>
      <c r="D951" s="60"/>
      <c r="E951" s="60"/>
      <c r="F951" s="60"/>
      <c r="G951" s="60"/>
      <c r="H951" s="60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</row>
    <row r="952" spans="1:22" ht="16.5" customHeight="1">
      <c r="A952" s="62"/>
      <c r="B952" s="60"/>
      <c r="C952" s="60"/>
      <c r="D952" s="60"/>
      <c r="E952" s="60"/>
      <c r="F952" s="60"/>
      <c r="G952" s="60"/>
      <c r="H952" s="60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</row>
    <row r="953" spans="1:22" ht="16.5" customHeight="1">
      <c r="A953" s="62"/>
      <c r="B953" s="60"/>
      <c r="C953" s="60"/>
      <c r="D953" s="60"/>
      <c r="E953" s="60"/>
      <c r="F953" s="60"/>
      <c r="G953" s="60"/>
      <c r="H953" s="60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</row>
    <row r="954" spans="1:22" ht="16.5" customHeight="1">
      <c r="A954" s="62"/>
      <c r="B954" s="60"/>
      <c r="C954" s="60"/>
      <c r="D954" s="60"/>
      <c r="E954" s="60"/>
      <c r="F954" s="60"/>
      <c r="G954" s="60"/>
      <c r="H954" s="60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</row>
    <row r="955" spans="1:22" ht="16.5" customHeight="1">
      <c r="A955" s="62"/>
      <c r="B955" s="60"/>
      <c r="C955" s="60"/>
      <c r="D955" s="60"/>
      <c r="E955" s="60"/>
      <c r="F955" s="60"/>
      <c r="G955" s="60"/>
      <c r="H955" s="60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</row>
    <row r="956" spans="1:22" ht="16.5" customHeight="1">
      <c r="A956" s="62"/>
      <c r="B956" s="60"/>
      <c r="C956" s="60"/>
      <c r="D956" s="60"/>
      <c r="E956" s="60"/>
      <c r="F956" s="60"/>
      <c r="G956" s="60"/>
      <c r="H956" s="60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</row>
    <row r="957" spans="1:22" ht="16.5" customHeight="1">
      <c r="A957" s="62"/>
      <c r="B957" s="60"/>
      <c r="C957" s="60"/>
      <c r="D957" s="60"/>
      <c r="E957" s="60"/>
      <c r="F957" s="60"/>
      <c r="G957" s="60"/>
      <c r="H957" s="60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</row>
    <row r="958" spans="1:22" ht="16.5" customHeight="1">
      <c r="A958" s="62"/>
      <c r="B958" s="60"/>
      <c r="C958" s="60"/>
      <c r="D958" s="60"/>
      <c r="E958" s="60"/>
      <c r="F958" s="60"/>
      <c r="G958" s="60"/>
      <c r="H958" s="60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</row>
    <row r="959" spans="1:22" ht="16.5" customHeight="1">
      <c r="A959" s="62"/>
      <c r="B959" s="60"/>
      <c r="C959" s="60"/>
      <c r="D959" s="60"/>
      <c r="E959" s="60"/>
      <c r="F959" s="60"/>
      <c r="G959" s="60"/>
      <c r="H959" s="60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</row>
    <row r="960" spans="1:22" ht="16.5" customHeight="1">
      <c r="A960" s="62"/>
      <c r="B960" s="60"/>
      <c r="C960" s="60"/>
      <c r="D960" s="60"/>
      <c r="E960" s="60"/>
      <c r="F960" s="60"/>
      <c r="G960" s="60"/>
      <c r="H960" s="60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</row>
    <row r="961" spans="1:22" ht="16.5" customHeight="1">
      <c r="A961" s="62"/>
      <c r="B961" s="60"/>
      <c r="C961" s="60"/>
      <c r="D961" s="60"/>
      <c r="E961" s="60"/>
      <c r="F961" s="60"/>
      <c r="G961" s="60"/>
      <c r="H961" s="60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</row>
    <row r="962" spans="1:22" ht="16.5" customHeight="1">
      <c r="A962" s="62"/>
      <c r="B962" s="60"/>
      <c r="C962" s="60"/>
      <c r="D962" s="60"/>
      <c r="E962" s="60"/>
      <c r="F962" s="60"/>
      <c r="G962" s="60"/>
      <c r="H962" s="60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</row>
    <row r="963" spans="1:22" ht="16.5" customHeight="1">
      <c r="A963" s="62"/>
      <c r="B963" s="60"/>
      <c r="C963" s="60"/>
      <c r="D963" s="60"/>
      <c r="E963" s="60"/>
      <c r="F963" s="60"/>
      <c r="G963" s="60"/>
      <c r="H963" s="60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</row>
    <row r="964" spans="1:22" ht="16.5" customHeight="1">
      <c r="A964" s="62"/>
      <c r="B964" s="60"/>
      <c r="C964" s="60"/>
      <c r="D964" s="60"/>
      <c r="E964" s="60"/>
      <c r="F964" s="60"/>
      <c r="G964" s="60"/>
      <c r="H964" s="60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</row>
    <row r="965" spans="1:22" ht="16.5" customHeight="1">
      <c r="A965" s="62"/>
      <c r="B965" s="60"/>
      <c r="C965" s="60"/>
      <c r="D965" s="60"/>
      <c r="E965" s="60"/>
      <c r="F965" s="60"/>
      <c r="G965" s="60"/>
      <c r="H965" s="60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</row>
    <row r="966" spans="1:22" ht="16.5" customHeight="1">
      <c r="A966" s="62"/>
      <c r="B966" s="60"/>
      <c r="C966" s="60"/>
      <c r="D966" s="60"/>
      <c r="E966" s="60"/>
      <c r="F966" s="60"/>
      <c r="G966" s="60"/>
      <c r="H966" s="60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</row>
    <row r="967" spans="1:22" ht="16.5" customHeight="1">
      <c r="A967" s="62"/>
      <c r="B967" s="60"/>
      <c r="C967" s="60"/>
      <c r="D967" s="60"/>
      <c r="E967" s="60"/>
      <c r="F967" s="60"/>
      <c r="G967" s="60"/>
      <c r="H967" s="60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</row>
    <row r="968" spans="1:22" ht="16.5" customHeight="1">
      <c r="A968" s="62"/>
      <c r="B968" s="60"/>
      <c r="C968" s="60"/>
      <c r="D968" s="60"/>
      <c r="E968" s="60"/>
      <c r="F968" s="60"/>
      <c r="G968" s="60"/>
      <c r="H968" s="60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</row>
    <row r="969" spans="1:22" ht="16.5" customHeight="1">
      <c r="A969" s="62"/>
      <c r="B969" s="60"/>
      <c r="C969" s="60"/>
      <c r="D969" s="60"/>
      <c r="E969" s="60"/>
      <c r="F969" s="60"/>
      <c r="G969" s="60"/>
      <c r="H969" s="60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</row>
    <row r="970" spans="1:22" ht="16.5" customHeight="1">
      <c r="A970" s="62"/>
      <c r="B970" s="60"/>
      <c r="C970" s="60"/>
      <c r="D970" s="60"/>
      <c r="E970" s="60"/>
      <c r="F970" s="60"/>
      <c r="G970" s="60"/>
      <c r="H970" s="60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</row>
    <row r="971" spans="1:22" ht="16.5" customHeight="1">
      <c r="A971" s="62"/>
      <c r="B971" s="60"/>
      <c r="C971" s="60"/>
      <c r="D971" s="60"/>
      <c r="E971" s="60"/>
      <c r="F971" s="60"/>
      <c r="G971" s="60"/>
      <c r="H971" s="60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</row>
    <row r="972" spans="1:22" ht="16.5" customHeight="1">
      <c r="A972" s="62"/>
      <c r="B972" s="60"/>
      <c r="C972" s="60"/>
      <c r="D972" s="60"/>
      <c r="E972" s="60"/>
      <c r="F972" s="60"/>
      <c r="G972" s="60"/>
      <c r="H972" s="60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</row>
    <row r="973" spans="1:22" ht="16.5" customHeight="1">
      <c r="A973" s="62"/>
      <c r="B973" s="60"/>
      <c r="C973" s="60"/>
      <c r="D973" s="60"/>
      <c r="E973" s="60"/>
      <c r="F973" s="60"/>
      <c r="G973" s="60"/>
      <c r="H973" s="60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</row>
    <row r="974" spans="1:22" ht="16.5" customHeight="1">
      <c r="A974" s="62"/>
      <c r="B974" s="60"/>
      <c r="C974" s="60"/>
      <c r="D974" s="60"/>
      <c r="E974" s="60"/>
      <c r="F974" s="60"/>
      <c r="G974" s="60"/>
      <c r="H974" s="60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</row>
    <row r="975" spans="1:22" ht="16.5" customHeight="1">
      <c r="A975" s="62"/>
      <c r="B975" s="60"/>
      <c r="C975" s="60"/>
      <c r="D975" s="60"/>
      <c r="E975" s="60"/>
      <c r="F975" s="60"/>
      <c r="G975" s="60"/>
      <c r="H975" s="60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</row>
    <row r="976" spans="1:22" ht="16.5" customHeight="1">
      <c r="A976" s="62"/>
      <c r="B976" s="60"/>
      <c r="C976" s="60"/>
      <c r="D976" s="60"/>
      <c r="E976" s="60"/>
      <c r="F976" s="60"/>
      <c r="G976" s="60"/>
      <c r="H976" s="60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</row>
    <row r="977" spans="1:22" ht="16.5" customHeight="1">
      <c r="A977" s="62"/>
      <c r="B977" s="60"/>
      <c r="C977" s="60"/>
      <c r="D977" s="60"/>
      <c r="E977" s="60"/>
      <c r="F977" s="60"/>
      <c r="G977" s="60"/>
      <c r="H977" s="60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</row>
    <row r="978" spans="1:22" ht="16.5" customHeight="1">
      <c r="A978" s="62"/>
      <c r="B978" s="60"/>
      <c r="C978" s="60"/>
      <c r="D978" s="60"/>
      <c r="E978" s="60"/>
      <c r="F978" s="60"/>
      <c r="G978" s="60"/>
      <c r="H978" s="60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</row>
    <row r="979" spans="1:22" ht="16.5" customHeight="1">
      <c r="A979" s="62"/>
      <c r="B979" s="60"/>
      <c r="C979" s="60"/>
      <c r="D979" s="60"/>
      <c r="E979" s="60"/>
      <c r="F979" s="60"/>
      <c r="G979" s="60"/>
      <c r="H979" s="60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</row>
    <row r="980" spans="1:22" ht="16.5" customHeight="1">
      <c r="A980" s="62"/>
      <c r="B980" s="60"/>
      <c r="C980" s="60"/>
      <c r="D980" s="60"/>
      <c r="E980" s="60"/>
      <c r="F980" s="60"/>
      <c r="G980" s="60"/>
      <c r="H980" s="60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</row>
    <row r="981" spans="1:22" ht="16.5" customHeight="1">
      <c r="A981" s="62"/>
      <c r="B981" s="60"/>
      <c r="C981" s="60"/>
      <c r="D981" s="60"/>
      <c r="E981" s="60"/>
      <c r="F981" s="60"/>
      <c r="G981" s="60"/>
      <c r="H981" s="60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</row>
    <row r="982" spans="1:22" ht="16.5" customHeight="1">
      <c r="A982" s="62"/>
      <c r="B982" s="60"/>
      <c r="C982" s="60"/>
      <c r="D982" s="60"/>
      <c r="E982" s="60"/>
      <c r="F982" s="60"/>
      <c r="G982" s="60"/>
      <c r="H982" s="60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</row>
    <row r="983" spans="1:22" ht="16.5" customHeight="1">
      <c r="A983" s="62"/>
      <c r="B983" s="60"/>
      <c r="C983" s="60"/>
      <c r="D983" s="60"/>
      <c r="E983" s="60"/>
      <c r="F983" s="60"/>
      <c r="G983" s="60"/>
      <c r="H983" s="60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</row>
    <row r="984" spans="1:22" ht="16.5" customHeight="1">
      <c r="A984" s="62"/>
      <c r="B984" s="60"/>
      <c r="C984" s="60"/>
      <c r="D984" s="60"/>
      <c r="E984" s="60"/>
      <c r="F984" s="60"/>
      <c r="G984" s="60"/>
      <c r="H984" s="60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</row>
    <row r="985" spans="1:22" ht="16.5" customHeight="1">
      <c r="A985" s="62"/>
      <c r="B985" s="60"/>
      <c r="C985" s="60"/>
      <c r="D985" s="60"/>
      <c r="E985" s="60"/>
      <c r="F985" s="60"/>
      <c r="G985" s="60"/>
      <c r="H985" s="60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</row>
    <row r="986" spans="1:22" ht="16.5" customHeight="1">
      <c r="A986" s="62"/>
      <c r="B986" s="60"/>
      <c r="C986" s="60"/>
      <c r="D986" s="60"/>
      <c r="E986" s="60"/>
      <c r="F986" s="60"/>
      <c r="G986" s="60"/>
      <c r="H986" s="60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</row>
    <row r="987" spans="1:22" ht="16.5" customHeight="1">
      <c r="A987" s="62"/>
      <c r="B987" s="60"/>
      <c r="C987" s="60"/>
      <c r="D987" s="60"/>
      <c r="E987" s="60"/>
      <c r="F987" s="60"/>
      <c r="G987" s="60"/>
      <c r="H987" s="60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</row>
    <row r="988" spans="1:22" ht="16.5" customHeight="1">
      <c r="A988" s="62"/>
      <c r="B988" s="60"/>
      <c r="C988" s="60"/>
      <c r="D988" s="60"/>
      <c r="E988" s="60"/>
      <c r="F988" s="60"/>
      <c r="G988" s="60"/>
      <c r="H988" s="60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</row>
    <row r="989" spans="1:22" ht="16.5" customHeight="1">
      <c r="A989" s="62"/>
      <c r="B989" s="60"/>
      <c r="C989" s="60"/>
      <c r="D989" s="60"/>
      <c r="E989" s="60"/>
      <c r="F989" s="60"/>
      <c r="G989" s="60"/>
      <c r="H989" s="60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</row>
    <row r="990" spans="1:22" ht="16.5" customHeight="1">
      <c r="A990" s="62"/>
      <c r="B990" s="60"/>
      <c r="C990" s="60"/>
      <c r="D990" s="60"/>
      <c r="E990" s="60"/>
      <c r="F990" s="60"/>
      <c r="G990" s="60"/>
      <c r="H990" s="60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</row>
    <row r="991" spans="1:22" ht="16.5" customHeight="1">
      <c r="A991" s="62"/>
      <c r="B991" s="60"/>
      <c r="C991" s="60"/>
      <c r="D991" s="60"/>
      <c r="E991" s="60"/>
      <c r="F991" s="60"/>
      <c r="G991" s="60"/>
      <c r="H991" s="60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</row>
    <row r="992" spans="1:22" ht="16.5" customHeight="1">
      <c r="A992" s="62"/>
      <c r="B992" s="60"/>
      <c r="C992" s="60"/>
      <c r="D992" s="60"/>
      <c r="E992" s="60"/>
      <c r="F992" s="60"/>
      <c r="G992" s="60"/>
      <c r="H992" s="60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</row>
    <row r="993" spans="1:22" ht="16.5" customHeight="1">
      <c r="A993" s="62"/>
      <c r="B993" s="60"/>
      <c r="C993" s="60"/>
      <c r="D993" s="60"/>
      <c r="E993" s="60"/>
      <c r="F993" s="60"/>
      <c r="G993" s="60"/>
      <c r="H993" s="60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</row>
    <row r="994" spans="1:22" ht="16.5" customHeight="1">
      <c r="A994" s="62"/>
      <c r="B994" s="60"/>
      <c r="C994" s="60"/>
      <c r="D994" s="60"/>
      <c r="E994" s="60"/>
      <c r="F994" s="60"/>
      <c r="G994" s="60"/>
      <c r="H994" s="60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</row>
    <row r="995" spans="1:22" ht="16.5" customHeight="1">
      <c r="A995" s="62"/>
      <c r="B995" s="60"/>
      <c r="C995" s="60"/>
      <c r="D995" s="60"/>
      <c r="E995" s="60"/>
      <c r="F995" s="60"/>
      <c r="G995" s="60"/>
      <c r="H995" s="60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</row>
    <row r="996" spans="1:22" ht="16.5" customHeight="1">
      <c r="A996" s="62"/>
      <c r="B996" s="60"/>
      <c r="C996" s="60"/>
      <c r="D996" s="60"/>
      <c r="E996" s="60"/>
      <c r="F996" s="60"/>
      <c r="G996" s="60"/>
      <c r="H996" s="60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</row>
    <row r="997" spans="1:22" ht="16.5" customHeight="1">
      <c r="A997" s="62"/>
      <c r="B997" s="60"/>
      <c r="C997" s="60"/>
      <c r="D997" s="60"/>
      <c r="E997" s="60"/>
      <c r="F997" s="60"/>
      <c r="G997" s="60"/>
      <c r="H997" s="60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</row>
    <row r="998" spans="1:22" ht="16.5" customHeight="1">
      <c r="A998" s="62"/>
      <c r="B998" s="60"/>
      <c r="C998" s="60"/>
      <c r="D998" s="60"/>
      <c r="E998" s="60"/>
      <c r="F998" s="60"/>
      <c r="G998" s="60"/>
      <c r="H998" s="60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</row>
    <row r="999" spans="1:22" ht="16.5" customHeight="1">
      <c r="A999" s="62"/>
      <c r="B999" s="60"/>
      <c r="C999" s="60"/>
      <c r="D999" s="60"/>
      <c r="E999" s="60"/>
      <c r="F999" s="60"/>
      <c r="G999" s="60"/>
      <c r="H999" s="60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</row>
    <row r="1000" spans="1:22" ht="16.5" customHeight="1">
      <c r="A1000" s="62"/>
      <c r="B1000" s="60"/>
      <c r="C1000" s="60"/>
      <c r="D1000" s="60"/>
      <c r="E1000" s="60"/>
      <c r="F1000" s="60"/>
      <c r="G1000" s="60"/>
      <c r="H1000" s="60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</row>
  </sheetData>
  <mergeCells count="112">
    <mergeCell ref="N2:Q2"/>
    <mergeCell ref="J6:J15"/>
    <mergeCell ref="J16:J23"/>
    <mergeCell ref="T41:U41"/>
    <mergeCell ref="B42:C42"/>
    <mergeCell ref="D42:E42"/>
    <mergeCell ref="F42:G42"/>
    <mergeCell ref="H42:I42"/>
    <mergeCell ref="J42:K42"/>
    <mergeCell ref="N41:O41"/>
    <mergeCell ref="P41:Q41"/>
    <mergeCell ref="R41:S41"/>
    <mergeCell ref="T39:U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B39:C39"/>
    <mergeCell ref="A45:U46"/>
    <mergeCell ref="L43:M43"/>
    <mergeCell ref="N43:O43"/>
    <mergeCell ref="P43:Q43"/>
    <mergeCell ref="R43:S43"/>
    <mergeCell ref="T43:U43"/>
    <mergeCell ref="A44:U44"/>
    <mergeCell ref="L42:M42"/>
    <mergeCell ref="N42:O42"/>
    <mergeCell ref="P42:Q42"/>
    <mergeCell ref="R42:S42"/>
    <mergeCell ref="T42:U42"/>
    <mergeCell ref="B43:C43"/>
    <mergeCell ref="D43:E43"/>
    <mergeCell ref="F43:G43"/>
    <mergeCell ref="H43:I43"/>
    <mergeCell ref="J43:K43"/>
    <mergeCell ref="A37:A43"/>
    <mergeCell ref="B41:C41"/>
    <mergeCell ref="D41:E41"/>
    <mergeCell ref="F41:G41"/>
    <mergeCell ref="H41:I41"/>
    <mergeCell ref="J41:K41"/>
    <mergeCell ref="L41:M41"/>
    <mergeCell ref="D39:E39"/>
    <mergeCell ref="F39:G39"/>
    <mergeCell ref="H39:I39"/>
    <mergeCell ref="J39:K39"/>
    <mergeCell ref="L39:M39"/>
    <mergeCell ref="N39:O39"/>
    <mergeCell ref="P39:Q39"/>
    <mergeCell ref="R39:S39"/>
    <mergeCell ref="L37:M37"/>
    <mergeCell ref="N37:O37"/>
    <mergeCell ref="P37:Q37"/>
    <mergeCell ref="R37:S37"/>
    <mergeCell ref="T37:U37"/>
    <mergeCell ref="B38:C38"/>
    <mergeCell ref="D38:E38"/>
    <mergeCell ref="F38:G38"/>
    <mergeCell ref="H38:I38"/>
    <mergeCell ref="J38:K38"/>
    <mergeCell ref="B37:C37"/>
    <mergeCell ref="D37:E37"/>
    <mergeCell ref="F37:G37"/>
    <mergeCell ref="H37:I37"/>
    <mergeCell ref="J37:K37"/>
    <mergeCell ref="L38:M38"/>
    <mergeCell ref="N38:O38"/>
    <mergeCell ref="P38:Q38"/>
    <mergeCell ref="R38:S38"/>
    <mergeCell ref="T38:U38"/>
    <mergeCell ref="A28:A34"/>
    <mergeCell ref="B28:B34"/>
    <mergeCell ref="F28:F34"/>
    <mergeCell ref="J28:J34"/>
    <mergeCell ref="N28:N34"/>
    <mergeCell ref="R28:R34"/>
    <mergeCell ref="A24:A27"/>
    <mergeCell ref="B24:B27"/>
    <mergeCell ref="F24:F27"/>
    <mergeCell ref="J24:J27"/>
    <mergeCell ref="N24:N27"/>
    <mergeCell ref="R24:R27"/>
    <mergeCell ref="A35:B35"/>
    <mergeCell ref="A36:B36"/>
    <mergeCell ref="A1:U1"/>
    <mergeCell ref="A2:F2"/>
    <mergeCell ref="B3:E3"/>
    <mergeCell ref="F3:I3"/>
    <mergeCell ref="J3:M3"/>
    <mergeCell ref="N3:Q3"/>
    <mergeCell ref="R3:U3"/>
    <mergeCell ref="R6:R15"/>
    <mergeCell ref="A16:A23"/>
    <mergeCell ref="B16:B23"/>
    <mergeCell ref="F16:F23"/>
    <mergeCell ref="N16:N23"/>
    <mergeCell ref="R16:R23"/>
    <mergeCell ref="B4:E4"/>
    <mergeCell ref="F4:I4"/>
    <mergeCell ref="J4:M4"/>
    <mergeCell ref="N4:Q4"/>
    <mergeCell ref="R4:U4"/>
    <mergeCell ref="A6:A15"/>
    <mergeCell ref="B6:B15"/>
    <mergeCell ref="F6:F15"/>
    <mergeCell ref="N6:N15"/>
  </mergeCells>
  <phoneticPr fontId="4" type="noConversion"/>
  <printOptions horizontalCentered="1"/>
  <pageMargins left="0" right="0" top="3.937007874015748E-2" bottom="0.19685039370078741" header="0" footer="0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zoomScale="60" zoomScaleNormal="60" zoomScaleSheetLayoutView="70" workbookViewId="0">
      <selection activeCell="AA16" sqref="AA16"/>
    </sheetView>
  </sheetViews>
  <sheetFormatPr defaultColWidth="9" defaultRowHeight="16.5"/>
  <cols>
    <col min="1" max="1" width="5.125" style="21" customWidth="1"/>
    <col min="2" max="2" width="5.625" style="22" customWidth="1"/>
    <col min="3" max="3" width="14.375" style="22" customWidth="1"/>
    <col min="4" max="4" width="6.5" style="22" customWidth="1"/>
    <col min="5" max="5" width="6.875" style="22" customWidth="1"/>
    <col min="6" max="6" width="5.625" style="22" customWidth="1"/>
    <col min="7" max="7" width="12.625" style="22" customWidth="1"/>
    <col min="8" max="8" width="6.625" style="22" customWidth="1"/>
    <col min="9" max="9" width="7.25" style="1" customWidth="1"/>
    <col min="10" max="10" width="5.625" style="1" customWidth="1"/>
    <col min="11" max="11" width="14.75" style="1" customWidth="1"/>
    <col min="12" max="12" width="6.5" style="1" customWidth="1"/>
    <col min="13" max="13" width="7.625" style="1" customWidth="1"/>
    <col min="14" max="14" width="5.625" style="1" customWidth="1"/>
    <col min="15" max="15" width="10.75" style="1" customWidth="1"/>
    <col min="16" max="16" width="6.5" style="1" customWidth="1"/>
    <col min="17" max="17" width="7.625" style="1" customWidth="1"/>
    <col min="18" max="18" width="5.625" style="1" customWidth="1"/>
    <col min="19" max="19" width="10.375" style="1" customWidth="1"/>
    <col min="20" max="20" width="6.375" style="1" customWidth="1"/>
    <col min="21" max="21" width="8.5" style="1" customWidth="1"/>
    <col min="22" max="16384" width="9" style="1"/>
  </cols>
  <sheetData>
    <row r="1" spans="1:21" ht="24.75" customHeight="1">
      <c r="A1" s="364" t="s">
        <v>511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</row>
    <row r="2" spans="1:21" ht="21.75" customHeight="1" thickBot="1">
      <c r="A2" s="365" t="s">
        <v>408</v>
      </c>
      <c r="B2" s="366"/>
      <c r="C2" s="366"/>
      <c r="D2" s="366"/>
      <c r="E2" s="366"/>
      <c r="F2" s="366"/>
      <c r="G2" s="232" t="s">
        <v>128</v>
      </c>
      <c r="H2" s="150"/>
      <c r="I2" s="150"/>
      <c r="J2" s="150"/>
      <c r="K2" s="150"/>
      <c r="M2" s="151"/>
      <c r="N2" s="380"/>
      <c r="O2" s="380"/>
      <c r="P2" s="380"/>
      <c r="Q2" s="380"/>
      <c r="R2" s="22"/>
      <c r="S2" s="152"/>
      <c r="T2" s="153"/>
      <c r="U2" s="151"/>
    </row>
    <row r="3" spans="1:21" ht="22.5" customHeight="1">
      <c r="A3" s="25" t="s">
        <v>59</v>
      </c>
      <c r="B3" s="529" t="s">
        <v>522</v>
      </c>
      <c r="C3" s="530"/>
      <c r="D3" s="531"/>
      <c r="E3" s="532"/>
      <c r="F3" s="529" t="s">
        <v>523</v>
      </c>
      <c r="G3" s="530"/>
      <c r="H3" s="531"/>
      <c r="I3" s="532"/>
      <c r="J3" s="533" t="s">
        <v>524</v>
      </c>
      <c r="K3" s="530"/>
      <c r="L3" s="531"/>
      <c r="M3" s="532"/>
      <c r="N3" s="533" t="s">
        <v>217</v>
      </c>
      <c r="O3" s="530"/>
      <c r="P3" s="531"/>
      <c r="Q3" s="532"/>
      <c r="R3" s="529" t="s">
        <v>218</v>
      </c>
      <c r="S3" s="530"/>
      <c r="T3" s="531"/>
      <c r="U3" s="532"/>
    </row>
    <row r="4" spans="1:21" ht="22.5" customHeight="1">
      <c r="A4" s="26" t="s">
        <v>60</v>
      </c>
      <c r="B4" s="538" t="s">
        <v>126</v>
      </c>
      <c r="C4" s="539"/>
      <c r="D4" s="539"/>
      <c r="E4" s="540"/>
      <c r="F4" s="538" t="s">
        <v>513</v>
      </c>
      <c r="G4" s="539"/>
      <c r="H4" s="539"/>
      <c r="I4" s="539"/>
      <c r="J4" s="538" t="s">
        <v>256</v>
      </c>
      <c r="K4" s="539"/>
      <c r="L4" s="539"/>
      <c r="M4" s="540"/>
      <c r="N4" s="538"/>
      <c r="O4" s="539"/>
      <c r="P4" s="539"/>
      <c r="Q4" s="540"/>
      <c r="R4" s="538"/>
      <c r="S4" s="539"/>
      <c r="T4" s="539"/>
      <c r="U4" s="540"/>
    </row>
    <row r="5" spans="1:21" ht="27.75" customHeight="1">
      <c r="A5" s="92" t="s">
        <v>61</v>
      </c>
      <c r="B5" s="136" t="s">
        <v>62</v>
      </c>
      <c r="C5" s="137" t="s">
        <v>63</v>
      </c>
      <c r="D5" s="138" t="s">
        <v>64</v>
      </c>
      <c r="E5" s="139" t="s">
        <v>65</v>
      </c>
      <c r="F5" s="138" t="s">
        <v>62</v>
      </c>
      <c r="G5" s="137" t="s">
        <v>63</v>
      </c>
      <c r="H5" s="140" t="s">
        <v>64</v>
      </c>
      <c r="I5" s="140" t="s">
        <v>65</v>
      </c>
      <c r="J5" s="136" t="s">
        <v>62</v>
      </c>
      <c r="K5" s="137" t="s">
        <v>63</v>
      </c>
      <c r="L5" s="138" t="s">
        <v>64</v>
      </c>
      <c r="M5" s="139" t="s">
        <v>65</v>
      </c>
      <c r="N5" s="136" t="s">
        <v>62</v>
      </c>
      <c r="O5" s="137" t="s">
        <v>63</v>
      </c>
      <c r="P5" s="138" t="s">
        <v>64</v>
      </c>
      <c r="Q5" s="139" t="s">
        <v>65</v>
      </c>
      <c r="R5" s="136" t="s">
        <v>62</v>
      </c>
      <c r="S5" s="137" t="s">
        <v>63</v>
      </c>
      <c r="T5" s="140" t="s">
        <v>64</v>
      </c>
      <c r="U5" s="141" t="s">
        <v>65</v>
      </c>
    </row>
    <row r="6" spans="1:21" ht="19.5" customHeight="1">
      <c r="A6" s="637" t="s">
        <v>66</v>
      </c>
      <c r="B6" s="514" t="s">
        <v>517</v>
      </c>
      <c r="C6" s="6" t="s">
        <v>212</v>
      </c>
      <c r="D6" s="97">
        <f t="shared" ref="D6:D11" si="0">E6/1190*1000</f>
        <v>85.714285714285708</v>
      </c>
      <c r="E6" s="7">
        <v>102</v>
      </c>
      <c r="F6" s="514" t="s">
        <v>352</v>
      </c>
      <c r="G6" s="4" t="s">
        <v>584</v>
      </c>
      <c r="H6" s="97">
        <f t="shared" ref="H6:H8" si="1">I6/1190*1000</f>
        <v>70.588235294117652</v>
      </c>
      <c r="I6" s="3">
        <v>84</v>
      </c>
      <c r="J6" s="394" t="s">
        <v>257</v>
      </c>
      <c r="K6" s="4" t="s">
        <v>4</v>
      </c>
      <c r="L6" s="97">
        <f t="shared" ref="L6:L14" si="2">M6/1190*1000</f>
        <v>110.92436974789915</v>
      </c>
      <c r="M6" s="3">
        <v>132</v>
      </c>
      <c r="N6" s="514"/>
      <c r="O6" s="138"/>
      <c r="P6" s="155"/>
      <c r="Q6" s="162"/>
      <c r="R6" s="514"/>
      <c r="S6" s="9"/>
      <c r="T6" s="155"/>
      <c r="U6" s="7"/>
    </row>
    <row r="7" spans="1:21" s="8" customFormat="1" ht="20.100000000000001" customHeight="1">
      <c r="A7" s="638"/>
      <c r="B7" s="634"/>
      <c r="C7" s="11" t="s">
        <v>197</v>
      </c>
      <c r="D7" s="97">
        <f t="shared" si="0"/>
        <v>2.5210084033613449</v>
      </c>
      <c r="E7" s="7">
        <v>3</v>
      </c>
      <c r="F7" s="634"/>
      <c r="G7" s="9" t="s">
        <v>163</v>
      </c>
      <c r="H7" s="97">
        <f t="shared" si="1"/>
        <v>15.126050420168067</v>
      </c>
      <c r="I7" s="3">
        <v>18</v>
      </c>
      <c r="J7" s="643"/>
      <c r="K7" s="15" t="s">
        <v>258</v>
      </c>
      <c r="L7" s="97">
        <f t="shared" si="2"/>
        <v>2.5210084033613449</v>
      </c>
      <c r="M7" s="27">
        <v>3</v>
      </c>
      <c r="N7" s="634"/>
      <c r="O7" s="10"/>
      <c r="P7" s="155"/>
      <c r="Q7" s="162"/>
      <c r="R7" s="634"/>
      <c r="S7" s="67"/>
      <c r="T7" s="155"/>
      <c r="U7" s="7"/>
    </row>
    <row r="8" spans="1:21" s="8" customFormat="1" ht="20.100000000000001" customHeight="1">
      <c r="A8" s="638"/>
      <c r="B8" s="634"/>
      <c r="C8" s="10" t="s">
        <v>518</v>
      </c>
      <c r="D8" s="97">
        <f t="shared" si="0"/>
        <v>21.008403361344538</v>
      </c>
      <c r="E8" s="7">
        <v>25</v>
      </c>
      <c r="F8" s="634"/>
      <c r="G8" s="65" t="s">
        <v>149</v>
      </c>
      <c r="H8" s="97">
        <f t="shared" si="1"/>
        <v>12.605042016806722</v>
      </c>
      <c r="I8" s="7">
        <v>15</v>
      </c>
      <c r="J8" s="643"/>
      <c r="K8" s="9" t="s">
        <v>33</v>
      </c>
      <c r="L8" s="97">
        <f t="shared" si="2"/>
        <v>33.613445378151262</v>
      </c>
      <c r="M8" s="7">
        <v>40</v>
      </c>
      <c r="N8" s="634"/>
      <c r="O8" s="10"/>
      <c r="P8" s="155"/>
      <c r="Q8" s="100"/>
      <c r="R8" s="634"/>
      <c r="S8" s="67"/>
      <c r="T8" s="23"/>
      <c r="U8" s="7"/>
    </row>
    <row r="9" spans="1:21" s="8" customFormat="1" ht="20.100000000000001" customHeight="1">
      <c r="A9" s="638"/>
      <c r="B9" s="634"/>
      <c r="C9" s="9" t="s">
        <v>152</v>
      </c>
      <c r="D9" s="97">
        <f t="shared" si="0"/>
        <v>5.0420168067226898</v>
      </c>
      <c r="E9" s="7">
        <v>6</v>
      </c>
      <c r="F9" s="634"/>
      <c r="G9" s="65" t="s">
        <v>172</v>
      </c>
      <c r="H9" s="23"/>
      <c r="I9" s="27" t="s">
        <v>532</v>
      </c>
      <c r="J9" s="643"/>
      <c r="K9" s="15" t="s">
        <v>259</v>
      </c>
      <c r="L9" s="97">
        <f t="shared" si="2"/>
        <v>1.680672268907563</v>
      </c>
      <c r="M9" s="27">
        <v>2</v>
      </c>
      <c r="N9" s="634"/>
      <c r="O9" s="10"/>
      <c r="P9" s="155"/>
      <c r="Q9" s="100"/>
      <c r="R9" s="634"/>
      <c r="S9" s="58"/>
      <c r="T9" s="23"/>
      <c r="U9" s="7"/>
    </row>
    <row r="10" spans="1:21" s="8" customFormat="1" ht="20.100000000000001" customHeight="1">
      <c r="A10" s="638"/>
      <c r="B10" s="634"/>
      <c r="C10" s="6" t="s">
        <v>5</v>
      </c>
      <c r="D10" s="155">
        <f t="shared" si="0"/>
        <v>0.84033613445378152</v>
      </c>
      <c r="E10" s="7">
        <v>1</v>
      </c>
      <c r="F10" s="634"/>
      <c r="G10" s="65" t="s">
        <v>533</v>
      </c>
      <c r="H10" s="23"/>
      <c r="I10" s="27" t="s">
        <v>155</v>
      </c>
      <c r="J10" s="643"/>
      <c r="K10" s="67" t="s">
        <v>376</v>
      </c>
      <c r="L10" s="97">
        <f t="shared" si="2"/>
        <v>4.2016806722689077</v>
      </c>
      <c r="M10" s="3">
        <v>5</v>
      </c>
      <c r="N10" s="634"/>
      <c r="O10" s="10"/>
      <c r="P10" s="155"/>
      <c r="Q10" s="100"/>
      <c r="R10" s="634"/>
      <c r="S10" s="10"/>
      <c r="T10" s="23"/>
      <c r="U10" s="7"/>
    </row>
    <row r="11" spans="1:21" s="8" customFormat="1" ht="20.100000000000001" customHeight="1">
      <c r="A11" s="638"/>
      <c r="B11" s="634"/>
      <c r="C11" s="10" t="s">
        <v>6</v>
      </c>
      <c r="D11" s="23">
        <f t="shared" si="0"/>
        <v>0.84033613445378152</v>
      </c>
      <c r="E11" s="28">
        <v>1</v>
      </c>
      <c r="F11" s="634"/>
      <c r="G11" s="65" t="s">
        <v>563</v>
      </c>
      <c r="H11" s="97">
        <f t="shared" ref="H11" si="3">I11/1190*1000</f>
        <v>10.08403361344538</v>
      </c>
      <c r="I11" s="27">
        <v>12</v>
      </c>
      <c r="J11" s="643"/>
      <c r="K11" s="67" t="s">
        <v>531</v>
      </c>
      <c r="L11" s="155">
        <f t="shared" si="2"/>
        <v>16.806722689075631</v>
      </c>
      <c r="M11" s="3">
        <v>20</v>
      </c>
      <c r="N11" s="634"/>
      <c r="O11" s="10"/>
      <c r="P11" s="155"/>
      <c r="Q11" s="100"/>
      <c r="R11" s="634"/>
      <c r="S11" s="10"/>
      <c r="T11" s="23"/>
      <c r="U11" s="7"/>
    </row>
    <row r="12" spans="1:21" s="8" customFormat="1" ht="20.100000000000001" customHeight="1">
      <c r="A12" s="638"/>
      <c r="B12" s="634"/>
      <c r="C12" s="143" t="s">
        <v>519</v>
      </c>
      <c r="D12" s="23"/>
      <c r="E12" s="28" t="s">
        <v>111</v>
      </c>
      <c r="F12" s="634"/>
      <c r="G12" s="65"/>
      <c r="H12" s="23"/>
      <c r="I12" s="27"/>
      <c r="J12" s="643"/>
      <c r="K12" s="67" t="s">
        <v>525</v>
      </c>
      <c r="L12" s="155">
        <f t="shared" si="2"/>
        <v>0.84033613445378152</v>
      </c>
      <c r="M12" s="3">
        <v>1</v>
      </c>
      <c r="N12" s="634"/>
      <c r="O12" s="10"/>
      <c r="P12" s="155"/>
      <c r="Q12" s="100"/>
      <c r="R12" s="634"/>
      <c r="S12" s="58"/>
      <c r="T12" s="155"/>
      <c r="U12" s="7"/>
    </row>
    <row r="13" spans="1:21" s="8" customFormat="1" ht="20.100000000000001" customHeight="1">
      <c r="A13" s="638"/>
      <c r="B13" s="634"/>
      <c r="C13" s="331" t="s">
        <v>520</v>
      </c>
      <c r="D13" s="167"/>
      <c r="E13" s="28" t="s">
        <v>111</v>
      </c>
      <c r="F13" s="634"/>
      <c r="G13" s="65"/>
      <c r="H13" s="23"/>
      <c r="I13" s="27"/>
      <c r="J13" s="643"/>
      <c r="K13" s="67" t="s">
        <v>174</v>
      </c>
      <c r="L13" s="23">
        <f t="shared" si="2"/>
        <v>0.50420168067226889</v>
      </c>
      <c r="M13" s="7">
        <v>0.6</v>
      </c>
      <c r="N13" s="634"/>
      <c r="O13" s="10"/>
      <c r="P13" s="155"/>
      <c r="Q13" s="100"/>
      <c r="R13" s="634"/>
      <c r="S13" s="58"/>
      <c r="T13" s="155"/>
      <c r="U13" s="7"/>
    </row>
    <row r="14" spans="1:21" s="8" customFormat="1" ht="20.100000000000001" customHeight="1" thickBot="1">
      <c r="A14" s="638"/>
      <c r="B14" s="635"/>
      <c r="C14" s="45" t="s">
        <v>52</v>
      </c>
      <c r="D14" s="102"/>
      <c r="E14" s="46">
        <v>2</v>
      </c>
      <c r="F14" s="634"/>
      <c r="G14" s="4"/>
      <c r="H14" s="95"/>
      <c r="I14" s="161"/>
      <c r="J14" s="643"/>
      <c r="K14" s="67" t="s">
        <v>526</v>
      </c>
      <c r="L14" s="23">
        <f t="shared" si="2"/>
        <v>1.680672268907563</v>
      </c>
      <c r="M14" s="7">
        <v>2</v>
      </c>
      <c r="N14" s="634"/>
      <c r="O14" s="10"/>
      <c r="P14" s="155"/>
      <c r="Q14" s="100"/>
      <c r="R14" s="634"/>
      <c r="S14" s="58"/>
      <c r="T14" s="155"/>
      <c r="U14" s="7"/>
    </row>
    <row r="15" spans="1:21" s="8" customFormat="1" ht="20.100000000000001" customHeight="1" thickBot="1">
      <c r="A15" s="639"/>
      <c r="B15" s="636"/>
      <c r="C15" s="200" t="s">
        <v>512</v>
      </c>
      <c r="D15" s="103">
        <f>E15/1190*1000</f>
        <v>14.285714285714285</v>
      </c>
      <c r="E15" s="48">
        <v>17</v>
      </c>
      <c r="F15" s="636"/>
      <c r="G15" s="57" t="s">
        <v>514</v>
      </c>
      <c r="H15" s="103">
        <f>I15/1190*1000</f>
        <v>15.126050420168067</v>
      </c>
      <c r="I15" s="278">
        <v>18</v>
      </c>
      <c r="J15" s="644"/>
      <c r="K15" s="4"/>
      <c r="L15" s="23"/>
      <c r="M15" s="3"/>
      <c r="N15" s="636"/>
      <c r="O15" s="10"/>
      <c r="P15" s="155"/>
      <c r="Q15" s="100"/>
      <c r="R15" s="640"/>
      <c r="S15" s="10"/>
      <c r="T15" s="155"/>
      <c r="U15" s="7"/>
    </row>
    <row r="16" spans="1:21" s="16" customFormat="1" ht="20.100000000000001" customHeight="1">
      <c r="A16" s="648" t="s">
        <v>68</v>
      </c>
      <c r="B16" s="514" t="s">
        <v>565</v>
      </c>
      <c r="C16" s="154" t="s">
        <v>535</v>
      </c>
      <c r="D16" s="155">
        <f t="shared" ref="D16:D20" si="4">E16/1190*1000</f>
        <v>29.411764705882351</v>
      </c>
      <c r="E16" s="3">
        <v>35</v>
      </c>
      <c r="F16" s="394" t="s">
        <v>537</v>
      </c>
      <c r="G16" s="10" t="s">
        <v>33</v>
      </c>
      <c r="H16" s="104">
        <f t="shared" ref="H16:H20" si="5">I16/1190*1000</f>
        <v>42.016806722689076</v>
      </c>
      <c r="I16" s="52">
        <v>50</v>
      </c>
      <c r="J16" s="645" t="s">
        <v>355</v>
      </c>
      <c r="K16" s="9" t="s">
        <v>173</v>
      </c>
      <c r="L16" s="155">
        <f t="shared" ref="L16:L17" si="6">M16/1190*1000</f>
        <v>63.02521008403361</v>
      </c>
      <c r="M16" s="3">
        <v>75</v>
      </c>
      <c r="N16" s="514"/>
      <c r="O16" s="10"/>
      <c r="P16" s="155"/>
      <c r="Q16" s="100"/>
      <c r="R16" s="514"/>
      <c r="S16" s="58"/>
      <c r="T16" s="155"/>
      <c r="U16" s="7"/>
    </row>
    <row r="17" spans="1:21" s="16" customFormat="1" ht="20.100000000000001" customHeight="1">
      <c r="A17" s="648"/>
      <c r="B17" s="515"/>
      <c r="C17" s="5" t="s">
        <v>562</v>
      </c>
      <c r="D17" s="155">
        <f t="shared" si="4"/>
        <v>68.067226890756302</v>
      </c>
      <c r="E17" s="3">
        <v>81</v>
      </c>
      <c r="F17" s="395"/>
      <c r="G17" s="10" t="s">
        <v>538</v>
      </c>
      <c r="H17" s="104">
        <f t="shared" si="5"/>
        <v>20.168067226890759</v>
      </c>
      <c r="I17" s="42">
        <v>24</v>
      </c>
      <c r="J17" s="646"/>
      <c r="K17" s="9" t="s">
        <v>527</v>
      </c>
      <c r="L17" s="155">
        <f t="shared" si="6"/>
        <v>16.806722689075631</v>
      </c>
      <c r="M17" s="7">
        <v>20</v>
      </c>
      <c r="N17" s="515"/>
      <c r="O17" s="10"/>
      <c r="P17" s="155"/>
      <c r="Q17" s="100"/>
      <c r="R17" s="515"/>
      <c r="S17" s="58"/>
      <c r="T17" s="155"/>
      <c r="U17" s="7"/>
    </row>
    <row r="18" spans="1:21" s="16" customFormat="1" ht="20.100000000000001" customHeight="1">
      <c r="A18" s="648"/>
      <c r="B18" s="515"/>
      <c r="C18" s="9" t="s">
        <v>132</v>
      </c>
      <c r="D18" s="155">
        <f t="shared" si="4"/>
        <v>5.0420168067226898</v>
      </c>
      <c r="E18" s="3">
        <v>6</v>
      </c>
      <c r="F18" s="395"/>
      <c r="G18" s="9" t="s">
        <v>152</v>
      </c>
      <c r="H18" s="104">
        <f t="shared" si="5"/>
        <v>10.08403361344538</v>
      </c>
      <c r="I18" s="42">
        <v>12</v>
      </c>
      <c r="J18" s="646"/>
      <c r="K18" s="10" t="s">
        <v>52</v>
      </c>
      <c r="L18" s="12"/>
      <c r="M18" s="43">
        <v>1</v>
      </c>
      <c r="N18" s="515"/>
      <c r="O18" s="10"/>
      <c r="P18" s="155"/>
      <c r="Q18" s="100"/>
      <c r="R18" s="515"/>
      <c r="S18" s="196"/>
      <c r="T18" s="155"/>
      <c r="U18" s="216"/>
    </row>
    <row r="19" spans="1:21" s="16" customFormat="1" ht="20.100000000000001" customHeight="1">
      <c r="A19" s="648"/>
      <c r="B19" s="515"/>
      <c r="C19" s="10" t="s">
        <v>521</v>
      </c>
      <c r="D19" s="155">
        <f t="shared" si="4"/>
        <v>4.2016806722689077</v>
      </c>
      <c r="E19" s="3">
        <v>5</v>
      </c>
      <c r="F19" s="395"/>
      <c r="G19" s="10"/>
      <c r="H19" s="104"/>
      <c r="I19" s="42"/>
      <c r="J19" s="646"/>
      <c r="K19" s="10" t="s">
        <v>7</v>
      </c>
      <c r="L19" s="155"/>
      <c r="M19" s="14">
        <v>1</v>
      </c>
      <c r="N19" s="515"/>
      <c r="O19" s="10"/>
      <c r="P19" s="155"/>
      <c r="Q19" s="100"/>
      <c r="R19" s="515"/>
      <c r="S19" s="197"/>
      <c r="T19" s="214"/>
      <c r="U19" s="219"/>
    </row>
    <row r="20" spans="1:21" s="16" customFormat="1" ht="20.100000000000001" customHeight="1">
      <c r="A20" s="381"/>
      <c r="B20" s="515"/>
      <c r="C20" s="9" t="s">
        <v>129</v>
      </c>
      <c r="D20" s="155">
        <f t="shared" si="4"/>
        <v>1.680672268907563</v>
      </c>
      <c r="E20" s="3">
        <v>2</v>
      </c>
      <c r="F20" s="395"/>
      <c r="G20" s="9" t="s">
        <v>539</v>
      </c>
      <c r="H20" s="268">
        <f t="shared" si="5"/>
        <v>23.52941176470588</v>
      </c>
      <c r="I20" s="264">
        <v>28</v>
      </c>
      <c r="J20" s="646"/>
      <c r="K20" s="310" t="s">
        <v>582</v>
      </c>
      <c r="L20" s="214">
        <f t="shared" ref="L20" si="7">M20/1190*1000</f>
        <v>0.50420168067226889</v>
      </c>
      <c r="M20" s="265">
        <v>0.6</v>
      </c>
      <c r="N20" s="515"/>
      <c r="O20" s="10"/>
      <c r="P20" s="155"/>
      <c r="Q20" s="100"/>
      <c r="R20" s="515"/>
      <c r="S20" s="196"/>
      <c r="T20" s="155"/>
      <c r="U20" s="216"/>
    </row>
    <row r="21" spans="1:21" s="16" customFormat="1" ht="20.100000000000001" customHeight="1">
      <c r="A21" s="381"/>
      <c r="B21" s="516"/>
      <c r="C21" s="45" t="s">
        <v>130</v>
      </c>
      <c r="D21" s="12"/>
      <c r="E21" s="46" t="s">
        <v>561</v>
      </c>
      <c r="F21" s="395"/>
      <c r="G21" s="10" t="s">
        <v>113</v>
      </c>
      <c r="H21" s="98"/>
      <c r="I21" s="42" t="s">
        <v>180</v>
      </c>
      <c r="J21" s="646"/>
      <c r="K21" s="10"/>
      <c r="L21" s="95"/>
      <c r="M21" s="100"/>
      <c r="N21" s="515"/>
      <c r="O21" s="10"/>
      <c r="P21" s="155"/>
      <c r="Q21" s="100"/>
      <c r="R21" s="515"/>
      <c r="S21" s="196"/>
      <c r="T21" s="155"/>
      <c r="U21" s="216"/>
    </row>
    <row r="22" spans="1:21" s="16" customFormat="1" ht="20.100000000000001" customHeight="1">
      <c r="A22" s="381"/>
      <c r="B22" s="516"/>
      <c r="C22" s="2" t="s">
        <v>208</v>
      </c>
      <c r="D22" s="12"/>
      <c r="E22" s="3" t="s">
        <v>131</v>
      </c>
      <c r="F22" s="395"/>
      <c r="G22" s="10" t="s">
        <v>5</v>
      </c>
      <c r="H22" s="99"/>
      <c r="I22" s="42">
        <v>1.5</v>
      </c>
      <c r="J22" s="646"/>
      <c r="K22" s="10"/>
      <c r="L22" s="95"/>
      <c r="M22" s="3"/>
      <c r="N22" s="516"/>
      <c r="O22" s="10"/>
      <c r="P22" s="155"/>
      <c r="Q22" s="100"/>
      <c r="R22" s="516"/>
      <c r="S22" s="50"/>
      <c r="T22" s="97"/>
      <c r="U22" s="213"/>
    </row>
    <row r="23" spans="1:21" s="16" customFormat="1" ht="20.100000000000001" customHeight="1">
      <c r="A23" s="381"/>
      <c r="B23" s="516"/>
      <c r="C23" s="2"/>
      <c r="D23" s="12"/>
      <c r="E23" s="3"/>
      <c r="F23" s="395"/>
      <c r="G23" s="10"/>
      <c r="H23" s="12"/>
      <c r="I23" s="3"/>
      <c r="J23" s="647"/>
      <c r="K23" s="10"/>
      <c r="L23" s="95"/>
      <c r="M23" s="3"/>
      <c r="N23" s="516"/>
      <c r="O23" s="10"/>
      <c r="P23" s="155"/>
      <c r="Q23" s="100"/>
      <c r="R23" s="516"/>
      <c r="S23" s="220"/>
      <c r="T23" s="214"/>
      <c r="U23" s="213"/>
    </row>
    <row r="24" spans="1:21" s="16" customFormat="1" ht="20.100000000000001" customHeight="1">
      <c r="A24" s="470" t="s">
        <v>71</v>
      </c>
      <c r="B24" s="394" t="s">
        <v>110</v>
      </c>
      <c r="C24" s="19" t="s">
        <v>540</v>
      </c>
      <c r="D24" s="23">
        <f t="shared" ref="D24:D25" si="8">E24/1034*1000</f>
        <v>81.237911025145067</v>
      </c>
      <c r="E24" s="29">
        <v>84</v>
      </c>
      <c r="F24" s="394" t="s">
        <v>337</v>
      </c>
      <c r="G24" s="10" t="s">
        <v>536</v>
      </c>
      <c r="H24" s="155">
        <f t="shared" ref="H24:H26" si="9">I24/1190*1000</f>
        <v>70.588235294117652</v>
      </c>
      <c r="I24" s="29">
        <v>84</v>
      </c>
      <c r="J24" s="394" t="s">
        <v>226</v>
      </c>
      <c r="K24" s="19" t="s">
        <v>242</v>
      </c>
      <c r="L24" s="155">
        <f>M24/1190*1000</f>
        <v>70.588235294117652</v>
      </c>
      <c r="M24" s="29">
        <v>84</v>
      </c>
      <c r="N24" s="394"/>
      <c r="O24" s="10"/>
      <c r="P24" s="155"/>
      <c r="Q24" s="100"/>
      <c r="R24" s="394"/>
      <c r="S24" s="19"/>
      <c r="T24" s="155"/>
      <c r="U24" s="213"/>
    </row>
    <row r="25" spans="1:21" s="16" customFormat="1" ht="20.100000000000001" customHeight="1">
      <c r="A25" s="471"/>
      <c r="B25" s="395"/>
      <c r="C25" s="10" t="s">
        <v>70</v>
      </c>
      <c r="D25" s="23">
        <f t="shared" si="8"/>
        <v>0.96711798839458418</v>
      </c>
      <c r="E25" s="3">
        <v>1</v>
      </c>
      <c r="F25" s="395"/>
      <c r="G25" s="6" t="s">
        <v>52</v>
      </c>
      <c r="H25" s="155">
        <f t="shared" si="9"/>
        <v>0.84033613445378152</v>
      </c>
      <c r="I25" s="217">
        <v>1</v>
      </c>
      <c r="J25" s="641"/>
      <c r="K25" s="4" t="s">
        <v>376</v>
      </c>
      <c r="L25" s="155">
        <f t="shared" ref="L25:L29" si="10">M25/1190*1000</f>
        <v>2.5210084033613449</v>
      </c>
      <c r="M25" s="30">
        <v>3</v>
      </c>
      <c r="N25" s="395"/>
      <c r="O25" s="10"/>
      <c r="P25" s="155"/>
      <c r="Q25" s="100"/>
      <c r="R25" s="395"/>
      <c r="S25" s="6"/>
      <c r="T25" s="155"/>
      <c r="U25" s="213"/>
    </row>
    <row r="26" spans="1:21" s="16" customFormat="1" ht="20.100000000000001" customHeight="1">
      <c r="A26" s="471"/>
      <c r="B26" s="395"/>
      <c r="C26" s="45" t="s">
        <v>200</v>
      </c>
      <c r="D26" s="23"/>
      <c r="E26" s="3">
        <v>3</v>
      </c>
      <c r="F26" s="395"/>
      <c r="G26" s="10" t="s">
        <v>521</v>
      </c>
      <c r="H26" s="155">
        <f t="shared" si="9"/>
        <v>1.680672268907563</v>
      </c>
      <c r="I26" s="3">
        <v>2</v>
      </c>
      <c r="J26" s="641"/>
      <c r="K26" s="10" t="s">
        <v>515</v>
      </c>
      <c r="L26" s="155">
        <f t="shared" si="10"/>
        <v>0.84033613445378152</v>
      </c>
      <c r="M26" s="30">
        <v>1</v>
      </c>
      <c r="N26" s="395"/>
      <c r="O26" s="10"/>
      <c r="P26" s="155"/>
      <c r="Q26" s="100"/>
      <c r="R26" s="395"/>
      <c r="S26" s="10"/>
      <c r="T26" s="97"/>
      <c r="U26" s="213"/>
    </row>
    <row r="27" spans="1:21" s="16" customFormat="1" ht="20.100000000000001" customHeight="1">
      <c r="A27" s="471"/>
      <c r="B27" s="579"/>
      <c r="C27" s="2"/>
      <c r="D27" s="95"/>
      <c r="E27" s="3"/>
      <c r="F27" s="395"/>
      <c r="G27" s="6"/>
      <c r="H27" s="12"/>
      <c r="I27" s="3"/>
      <c r="J27" s="642"/>
      <c r="K27" s="20"/>
      <c r="L27" s="20"/>
      <c r="M27" s="31"/>
      <c r="N27" s="395"/>
      <c r="O27" s="10"/>
      <c r="P27" s="155"/>
      <c r="Q27" s="100"/>
      <c r="R27" s="395"/>
      <c r="S27" s="10"/>
      <c r="T27" s="12"/>
      <c r="U27" s="213"/>
    </row>
    <row r="28" spans="1:21" s="16" customFormat="1" ht="20.100000000000001" customHeight="1">
      <c r="A28" s="381" t="s">
        <v>74</v>
      </c>
      <c r="B28" s="474" t="s">
        <v>361</v>
      </c>
      <c r="C28" s="10" t="s">
        <v>458</v>
      </c>
      <c r="D28" s="155">
        <f t="shared" ref="D28:D31" si="11">E28/1190*1000</f>
        <v>37.815126050420169</v>
      </c>
      <c r="E28" s="3">
        <v>45</v>
      </c>
      <c r="F28" s="474" t="s">
        <v>534</v>
      </c>
      <c r="G28" s="10" t="s">
        <v>75</v>
      </c>
      <c r="H28" s="155">
        <f t="shared" ref="H28:H30" si="12">I28/1190*1000</f>
        <v>0.84033613445378152</v>
      </c>
      <c r="I28" s="3">
        <v>1</v>
      </c>
      <c r="J28" s="653" t="s">
        <v>345</v>
      </c>
      <c r="K28" s="249" t="s">
        <v>528</v>
      </c>
      <c r="L28" s="155">
        <f t="shared" si="10"/>
        <v>37.815126050420169</v>
      </c>
      <c r="M28" s="250">
        <v>45</v>
      </c>
      <c r="N28" s="655"/>
      <c r="O28" s="249"/>
      <c r="P28" s="251"/>
      <c r="Q28" s="252"/>
      <c r="R28" s="655"/>
      <c r="S28" s="241"/>
      <c r="T28" s="251"/>
      <c r="U28" s="213"/>
    </row>
    <row r="29" spans="1:21" s="16" customFormat="1" ht="20.100000000000001" customHeight="1">
      <c r="A29" s="381"/>
      <c r="B29" s="474"/>
      <c r="C29" s="2" t="s">
        <v>432</v>
      </c>
      <c r="D29" s="155">
        <f t="shared" si="11"/>
        <v>10.08403361344538</v>
      </c>
      <c r="E29" s="3">
        <v>12</v>
      </c>
      <c r="F29" s="474"/>
      <c r="G29" s="4" t="s">
        <v>305</v>
      </c>
      <c r="H29" s="155">
        <f t="shared" si="12"/>
        <v>25.210084033613445</v>
      </c>
      <c r="I29" s="3">
        <v>30</v>
      </c>
      <c r="J29" s="653"/>
      <c r="K29" s="253" t="s">
        <v>133</v>
      </c>
      <c r="L29" s="155">
        <f t="shared" si="10"/>
        <v>8.4033613445378155</v>
      </c>
      <c r="M29" s="254">
        <v>10</v>
      </c>
      <c r="N29" s="655"/>
      <c r="O29" s="249"/>
      <c r="P29" s="251"/>
      <c r="Q29" s="252"/>
      <c r="R29" s="655"/>
      <c r="S29" s="253"/>
      <c r="T29" s="251"/>
      <c r="U29" s="243"/>
    </row>
    <row r="30" spans="1:21" s="16" customFormat="1" ht="20.100000000000001" customHeight="1">
      <c r="A30" s="381"/>
      <c r="B30" s="474"/>
      <c r="C30" s="6" t="s">
        <v>90</v>
      </c>
      <c r="D30" s="155">
        <f t="shared" si="11"/>
        <v>1.680672268907563</v>
      </c>
      <c r="E30" s="7">
        <v>2</v>
      </c>
      <c r="F30" s="474"/>
      <c r="G30" s="2" t="s">
        <v>76</v>
      </c>
      <c r="H30" s="155">
        <f t="shared" si="12"/>
        <v>7.5630252100840334</v>
      </c>
      <c r="I30" s="3">
        <v>9</v>
      </c>
      <c r="J30" s="653"/>
      <c r="K30" s="255" t="s">
        <v>6</v>
      </c>
      <c r="L30" s="240"/>
      <c r="M30" s="256">
        <v>1</v>
      </c>
      <c r="N30" s="655"/>
      <c r="O30" s="249"/>
      <c r="P30" s="251"/>
      <c r="Q30" s="252"/>
      <c r="R30" s="655"/>
      <c r="S30" s="257"/>
      <c r="T30" s="251"/>
      <c r="U30" s="258"/>
    </row>
    <row r="31" spans="1:21" s="16" customFormat="1" ht="20.100000000000001" customHeight="1">
      <c r="A31" s="381"/>
      <c r="B31" s="474"/>
      <c r="C31" s="6" t="s">
        <v>241</v>
      </c>
      <c r="D31" s="155">
        <f t="shared" si="11"/>
        <v>0.84033613445378152</v>
      </c>
      <c r="E31" s="7">
        <v>1</v>
      </c>
      <c r="F31" s="474"/>
      <c r="G31" s="2" t="s">
        <v>7</v>
      </c>
      <c r="H31" s="23"/>
      <c r="I31" s="3">
        <v>1</v>
      </c>
      <c r="J31" s="653"/>
      <c r="K31" s="249" t="s">
        <v>529</v>
      </c>
      <c r="L31" s="240"/>
      <c r="M31" s="250" t="s">
        <v>530</v>
      </c>
      <c r="N31" s="655"/>
      <c r="O31" s="249"/>
      <c r="P31" s="251"/>
      <c r="Q31" s="252"/>
      <c r="R31" s="655"/>
      <c r="S31" s="249"/>
      <c r="T31" s="242"/>
      <c r="U31" s="259"/>
    </row>
    <row r="32" spans="1:21" s="16" customFormat="1" ht="20.100000000000001" customHeight="1">
      <c r="A32" s="381"/>
      <c r="B32" s="474"/>
      <c r="C32" s="4"/>
      <c r="D32" s="23"/>
      <c r="E32" s="3"/>
      <c r="F32" s="474"/>
      <c r="G32" s="2" t="s">
        <v>34</v>
      </c>
      <c r="H32" s="23"/>
      <c r="I32" s="3">
        <v>0.5</v>
      </c>
      <c r="J32" s="653"/>
      <c r="K32" s="249" t="s">
        <v>157</v>
      </c>
      <c r="L32" s="240"/>
      <c r="M32" s="250" t="s">
        <v>158</v>
      </c>
      <c r="N32" s="655"/>
      <c r="O32" s="249"/>
      <c r="P32" s="251"/>
      <c r="Q32" s="252"/>
      <c r="R32" s="655"/>
      <c r="S32" s="255"/>
      <c r="T32" s="248"/>
      <c r="U32" s="258"/>
    </row>
    <row r="33" spans="1:21" s="16" customFormat="1" ht="20.100000000000001" customHeight="1">
      <c r="A33" s="381"/>
      <c r="B33" s="474"/>
      <c r="C33" s="2"/>
      <c r="D33" s="23"/>
      <c r="E33" s="3"/>
      <c r="F33" s="474"/>
      <c r="G33" s="2"/>
      <c r="H33" s="23"/>
      <c r="I33" s="3"/>
      <c r="J33" s="654"/>
      <c r="K33" s="249"/>
      <c r="L33" s="240"/>
      <c r="M33" s="250"/>
      <c r="N33" s="655"/>
      <c r="O33" s="249"/>
      <c r="P33" s="251"/>
      <c r="Q33" s="252"/>
      <c r="R33" s="655"/>
      <c r="S33" s="241"/>
      <c r="T33" s="248"/>
      <c r="U33" s="243"/>
    </row>
    <row r="34" spans="1:21" s="16" customFormat="1" ht="20.100000000000001" customHeight="1">
      <c r="A34" s="381" t="s">
        <v>114</v>
      </c>
      <c r="B34" s="382"/>
      <c r="C34" s="9"/>
      <c r="D34" s="23"/>
      <c r="E34" s="7"/>
      <c r="F34" s="92" t="s">
        <v>115</v>
      </c>
      <c r="G34" s="10"/>
      <c r="H34" s="95"/>
      <c r="I34" s="3"/>
      <c r="J34" s="128"/>
      <c r="K34" s="10"/>
      <c r="L34" s="12"/>
      <c r="M34" s="3"/>
      <c r="N34" s="92"/>
      <c r="O34" s="10"/>
      <c r="P34" s="95"/>
      <c r="Q34" s="3"/>
      <c r="R34" s="146"/>
      <c r="S34" s="2"/>
      <c r="T34" s="23"/>
      <c r="U34" s="3"/>
    </row>
    <row r="35" spans="1:21" s="16" customFormat="1" ht="20.100000000000001" customHeight="1" thickBot="1">
      <c r="A35" s="383" t="s">
        <v>116</v>
      </c>
      <c r="B35" s="384"/>
      <c r="C35" s="66"/>
      <c r="D35" s="96"/>
      <c r="E35" s="64"/>
      <c r="F35" s="129"/>
      <c r="G35" s="130"/>
      <c r="H35" s="96"/>
      <c r="I35" s="64"/>
      <c r="J35" s="131"/>
      <c r="K35" s="66"/>
      <c r="L35" s="123"/>
      <c r="M35" s="107"/>
      <c r="N35" s="131"/>
      <c r="O35" s="130"/>
      <c r="P35" s="123"/>
      <c r="Q35" s="64"/>
      <c r="R35" s="108"/>
      <c r="S35" s="66"/>
      <c r="T35" s="96"/>
      <c r="U35" s="64"/>
    </row>
    <row r="36" spans="1:21" s="21" customFormat="1" ht="18.95" customHeight="1" thickBot="1">
      <c r="A36" s="494" t="s">
        <v>78</v>
      </c>
      <c r="B36" s="650" t="s">
        <v>0</v>
      </c>
      <c r="C36" s="650"/>
      <c r="D36" s="656">
        <f>D37*70+D38*75+D39*25+D40*45+D41*60+D42*150</f>
        <v>692.31878147777491</v>
      </c>
      <c r="E36" s="658"/>
      <c r="F36" s="659" t="s">
        <v>0</v>
      </c>
      <c r="G36" s="650"/>
      <c r="H36" s="656">
        <f>H37*70+H38*75+H39*25+H40*45+H41*60+H42*150</f>
        <v>677.60236822001525</v>
      </c>
      <c r="I36" s="657"/>
      <c r="J36" s="649" t="s">
        <v>0</v>
      </c>
      <c r="K36" s="650"/>
      <c r="L36" s="656">
        <f>L37*70+L38*75+L39*25+L40*45+L41*60+L42*150</f>
        <v>482.2215918452942</v>
      </c>
      <c r="M36" s="658"/>
      <c r="N36" s="659" t="s">
        <v>0</v>
      </c>
      <c r="O36" s="650"/>
      <c r="P36" s="656">
        <f>P37*70+P38*75+P39*25+P40*45+P41*60+P42*150</f>
        <v>0</v>
      </c>
      <c r="Q36" s="658"/>
      <c r="R36" s="649" t="s">
        <v>0</v>
      </c>
      <c r="S36" s="650"/>
      <c r="T36" s="651">
        <f>T37*70+T38*75+T39*25+T40*45+T41*60+T42*150</f>
        <v>0</v>
      </c>
      <c r="U36" s="652"/>
    </row>
    <row r="37" spans="1:21" s="21" customFormat="1" ht="18.95" customHeight="1">
      <c r="A37" s="495"/>
      <c r="B37" s="501" t="s">
        <v>79</v>
      </c>
      <c r="C37" s="502"/>
      <c r="D37" s="511">
        <f>5</f>
        <v>5</v>
      </c>
      <c r="E37" s="512"/>
      <c r="F37" s="501" t="s">
        <v>79</v>
      </c>
      <c r="G37" s="502"/>
      <c r="H37" s="511">
        <f>5</f>
        <v>5</v>
      </c>
      <c r="I37" s="523"/>
      <c r="J37" s="501" t="s">
        <v>79</v>
      </c>
      <c r="K37" s="502"/>
      <c r="L37" s="511">
        <f>(L6/45)+(L17/85)</f>
        <v>2.6627121436810013</v>
      </c>
      <c r="M37" s="512"/>
      <c r="N37" s="501" t="s">
        <v>79</v>
      </c>
      <c r="O37" s="502"/>
      <c r="P37" s="511"/>
      <c r="Q37" s="512"/>
      <c r="R37" s="660" t="s">
        <v>79</v>
      </c>
      <c r="S37" s="502"/>
      <c r="T37" s="503"/>
      <c r="U37" s="504"/>
    </row>
    <row r="38" spans="1:21" s="21" customFormat="1" ht="18.95" customHeight="1">
      <c r="A38" s="495"/>
      <c r="B38" s="477" t="s">
        <v>2</v>
      </c>
      <c r="C38" s="477"/>
      <c r="D38" s="475">
        <f>(D6*0.72/40)+(D17/80)+(D29*0.6/35)</f>
        <v>2.5665666266506602</v>
      </c>
      <c r="E38" s="476"/>
      <c r="F38" s="477" t="s">
        <v>2</v>
      </c>
      <c r="G38" s="477"/>
      <c r="H38" s="475">
        <f>(H6/35)+(H20/55)</f>
        <v>2.4446142093200915</v>
      </c>
      <c r="I38" s="499"/>
      <c r="J38" s="477" t="s">
        <v>2</v>
      </c>
      <c r="K38" s="477"/>
      <c r="L38" s="475">
        <f>(L11/30)+(L16*0.87/55)+(L28/80)</f>
        <v>2.0298573975044563</v>
      </c>
      <c r="M38" s="476"/>
      <c r="N38" s="477" t="s">
        <v>2</v>
      </c>
      <c r="O38" s="477"/>
      <c r="P38" s="475"/>
      <c r="Q38" s="476"/>
      <c r="R38" s="500" t="s">
        <v>2</v>
      </c>
      <c r="S38" s="477"/>
      <c r="T38" s="478"/>
      <c r="U38" s="479"/>
    </row>
    <row r="39" spans="1:21" s="21" customFormat="1" ht="18.95" customHeight="1">
      <c r="A39" s="495"/>
      <c r="B39" s="477" t="s">
        <v>80</v>
      </c>
      <c r="C39" s="477"/>
      <c r="D39" s="475">
        <f>(D7+D8+D9+D16+D18+D19+D24+D31)/100</f>
        <v>1.4930513791590139</v>
      </c>
      <c r="E39" s="476"/>
      <c r="F39" s="477" t="s">
        <v>80</v>
      </c>
      <c r="G39" s="477"/>
      <c r="H39" s="475">
        <f>(H8+H16+H18+H19+H24+H26+H28+H29)/100</f>
        <v>1.6302521008403363</v>
      </c>
      <c r="I39" s="499"/>
      <c r="J39" s="477" t="s">
        <v>80</v>
      </c>
      <c r="K39" s="477"/>
      <c r="L39" s="475">
        <f>(L7+L8+L9+L10+L12+L24+L25+L29)/100</f>
        <v>1.2436974789915967</v>
      </c>
      <c r="M39" s="476"/>
      <c r="N39" s="477" t="s">
        <v>80</v>
      </c>
      <c r="O39" s="477"/>
      <c r="P39" s="475"/>
      <c r="Q39" s="476"/>
      <c r="R39" s="500" t="s">
        <v>80</v>
      </c>
      <c r="S39" s="477"/>
      <c r="T39" s="478"/>
      <c r="U39" s="479"/>
    </row>
    <row r="40" spans="1:21" s="21" customFormat="1" ht="18" customHeight="1">
      <c r="A40" s="496"/>
      <c r="B40" s="664" t="s">
        <v>3</v>
      </c>
      <c r="C40" s="664"/>
      <c r="D40" s="475">
        <v>2.5</v>
      </c>
      <c r="E40" s="476"/>
      <c r="F40" s="664" t="s">
        <v>3</v>
      </c>
      <c r="G40" s="664"/>
      <c r="H40" s="475">
        <v>2.2999999999999998</v>
      </c>
      <c r="I40" s="499"/>
      <c r="J40" s="664" t="s">
        <v>3</v>
      </c>
      <c r="K40" s="664"/>
      <c r="L40" s="475">
        <v>2.5</v>
      </c>
      <c r="M40" s="476"/>
      <c r="N40" s="664" t="s">
        <v>3</v>
      </c>
      <c r="O40" s="664"/>
      <c r="P40" s="475"/>
      <c r="Q40" s="476"/>
      <c r="R40" s="665" t="s">
        <v>3</v>
      </c>
      <c r="S40" s="664"/>
      <c r="T40" s="478"/>
      <c r="U40" s="479"/>
    </row>
    <row r="41" spans="1:21" s="21" customFormat="1" ht="18.95" customHeight="1">
      <c r="A41" s="496"/>
      <c r="B41" s="487" t="s">
        <v>1</v>
      </c>
      <c r="C41" s="487"/>
      <c r="D41" s="661"/>
      <c r="E41" s="662"/>
      <c r="F41" s="487" t="s">
        <v>1</v>
      </c>
      <c r="G41" s="487"/>
      <c r="H41" s="485"/>
      <c r="I41" s="509"/>
      <c r="J41" s="487" t="s">
        <v>1</v>
      </c>
      <c r="K41" s="487"/>
      <c r="L41" s="488"/>
      <c r="M41" s="489"/>
      <c r="N41" s="487" t="s">
        <v>1</v>
      </c>
      <c r="O41" s="487"/>
      <c r="P41" s="485"/>
      <c r="Q41" s="486"/>
      <c r="R41" s="510" t="s">
        <v>1</v>
      </c>
      <c r="S41" s="487"/>
      <c r="T41" s="661"/>
      <c r="U41" s="662"/>
    </row>
    <row r="42" spans="1:21" s="21" customFormat="1" ht="18.95" customHeight="1" thickBot="1">
      <c r="A42" s="497"/>
      <c r="B42" s="482" t="s">
        <v>81</v>
      </c>
      <c r="C42" s="482"/>
      <c r="D42" s="490"/>
      <c r="E42" s="491"/>
      <c r="F42" s="482" t="s">
        <v>81</v>
      </c>
      <c r="G42" s="482"/>
      <c r="H42" s="490"/>
      <c r="I42" s="663"/>
      <c r="J42" s="482" t="s">
        <v>81</v>
      </c>
      <c r="K42" s="482"/>
      <c r="L42" s="483"/>
      <c r="M42" s="484"/>
      <c r="N42" s="482" t="s">
        <v>81</v>
      </c>
      <c r="O42" s="482"/>
      <c r="P42" s="480"/>
      <c r="Q42" s="481"/>
      <c r="R42" s="493" t="s">
        <v>81</v>
      </c>
      <c r="S42" s="482"/>
      <c r="T42" s="483"/>
      <c r="U42" s="484"/>
    </row>
    <row r="43" spans="1:21" s="91" customFormat="1" ht="24" customHeight="1">
      <c r="A43" s="432" t="s">
        <v>28</v>
      </c>
      <c r="B43" s="433"/>
      <c r="C43" s="433"/>
      <c r="D43" s="433"/>
      <c r="E43" s="433"/>
      <c r="F43" s="433"/>
      <c r="G43" s="433"/>
      <c r="H43" s="433"/>
      <c r="I43" s="433"/>
      <c r="J43" s="433"/>
      <c r="K43" s="433"/>
      <c r="L43" s="433"/>
      <c r="M43" s="433"/>
      <c r="N43" s="433"/>
      <c r="O43" s="433"/>
      <c r="P43" s="433"/>
      <c r="Q43" s="433"/>
      <c r="R43" s="433"/>
      <c r="S43" s="433"/>
      <c r="T43" s="433"/>
      <c r="U43" s="433"/>
    </row>
    <row r="44" spans="1:21" s="91" customFormat="1" ht="21" customHeight="1">
      <c r="A44" s="424" t="s">
        <v>57</v>
      </c>
      <c r="B44" s="425"/>
      <c r="C44" s="425"/>
      <c r="D44" s="425"/>
      <c r="E44" s="425"/>
      <c r="F44" s="425"/>
      <c r="G44" s="425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  <c r="T44" s="425"/>
      <c r="U44" s="425"/>
    </row>
    <row r="45" spans="1:21" s="91" customFormat="1" ht="16.5" customHeight="1">
      <c r="A45" s="426"/>
      <c r="B45" s="426"/>
      <c r="C45" s="426"/>
      <c r="D45" s="426"/>
      <c r="E45" s="426"/>
      <c r="F45" s="426"/>
      <c r="G45" s="426"/>
      <c r="H45" s="426"/>
      <c r="I45" s="426"/>
      <c r="J45" s="426"/>
      <c r="K45" s="426"/>
      <c r="L45" s="426"/>
      <c r="M45" s="426"/>
      <c r="N45" s="426"/>
      <c r="O45" s="426"/>
      <c r="P45" s="426"/>
      <c r="Q45" s="426"/>
      <c r="R45" s="426"/>
      <c r="S45" s="426"/>
      <c r="T45" s="426"/>
      <c r="U45" s="426"/>
    </row>
  </sheetData>
  <mergeCells count="112">
    <mergeCell ref="T40:U40"/>
    <mergeCell ref="B41:C41"/>
    <mergeCell ref="D41:E41"/>
    <mergeCell ref="F41:G41"/>
    <mergeCell ref="H41:I41"/>
    <mergeCell ref="J41:K41"/>
    <mergeCell ref="P38:Q38"/>
    <mergeCell ref="R38:S38"/>
    <mergeCell ref="N40:O40"/>
    <mergeCell ref="P40:Q40"/>
    <mergeCell ref="R40:S40"/>
    <mergeCell ref="T38:U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F38:G38"/>
    <mergeCell ref="H38:I38"/>
    <mergeCell ref="A44:U45"/>
    <mergeCell ref="L42:M42"/>
    <mergeCell ref="N42:O42"/>
    <mergeCell ref="P42:Q42"/>
    <mergeCell ref="R42:S42"/>
    <mergeCell ref="T42:U42"/>
    <mergeCell ref="A43:U43"/>
    <mergeCell ref="L41:M41"/>
    <mergeCell ref="N41:O41"/>
    <mergeCell ref="P41:Q41"/>
    <mergeCell ref="R41:S41"/>
    <mergeCell ref="T41:U41"/>
    <mergeCell ref="B42:C42"/>
    <mergeCell ref="D42:E42"/>
    <mergeCell ref="F42:G42"/>
    <mergeCell ref="H42:I42"/>
    <mergeCell ref="J42:K42"/>
    <mergeCell ref="A36:A42"/>
    <mergeCell ref="B40:C40"/>
    <mergeCell ref="D40:E40"/>
    <mergeCell ref="F40:G40"/>
    <mergeCell ref="H40:I40"/>
    <mergeCell ref="J40:K40"/>
    <mergeCell ref="L40:M40"/>
    <mergeCell ref="J38:K38"/>
    <mergeCell ref="L38:M38"/>
    <mergeCell ref="N38:O38"/>
    <mergeCell ref="T37:U37"/>
    <mergeCell ref="B37:C37"/>
    <mergeCell ref="L37:M37"/>
    <mergeCell ref="N37:O37"/>
    <mergeCell ref="P37:Q37"/>
    <mergeCell ref="R37:S37"/>
    <mergeCell ref="J37:K37"/>
    <mergeCell ref="F37:G37"/>
    <mergeCell ref="D37:E37"/>
    <mergeCell ref="H37:I37"/>
    <mergeCell ref="D38:E38"/>
    <mergeCell ref="B38:C38"/>
    <mergeCell ref="R36:S36"/>
    <mergeCell ref="T36:U36"/>
    <mergeCell ref="A34:B34"/>
    <mergeCell ref="A35:B35"/>
    <mergeCell ref="A28:A33"/>
    <mergeCell ref="B28:B33"/>
    <mergeCell ref="F28:F33"/>
    <mergeCell ref="J28:J33"/>
    <mergeCell ref="N28:N33"/>
    <mergeCell ref="J36:K36"/>
    <mergeCell ref="H36:I36"/>
    <mergeCell ref="L36:M36"/>
    <mergeCell ref="N36:O36"/>
    <mergeCell ref="P36:Q36"/>
    <mergeCell ref="B36:C36"/>
    <mergeCell ref="D36:E36"/>
    <mergeCell ref="F36:G36"/>
    <mergeCell ref="R28:R33"/>
    <mergeCell ref="A24:A27"/>
    <mergeCell ref="B24:B27"/>
    <mergeCell ref="F24:F27"/>
    <mergeCell ref="J24:J27"/>
    <mergeCell ref="N24:N27"/>
    <mergeCell ref="R24:R27"/>
    <mergeCell ref="F4:I4"/>
    <mergeCell ref="J4:M4"/>
    <mergeCell ref="N4:Q4"/>
    <mergeCell ref="J6:J15"/>
    <mergeCell ref="J16:J23"/>
    <mergeCell ref="A16:A23"/>
    <mergeCell ref="B16:B23"/>
    <mergeCell ref="F16:F23"/>
    <mergeCell ref="N16:N23"/>
    <mergeCell ref="R16:R23"/>
    <mergeCell ref="N2:Q2"/>
    <mergeCell ref="A1:U1"/>
    <mergeCell ref="A2:F2"/>
    <mergeCell ref="B3:E3"/>
    <mergeCell ref="F3:I3"/>
    <mergeCell ref="J3:M3"/>
    <mergeCell ref="N3:Q3"/>
    <mergeCell ref="R3:U3"/>
    <mergeCell ref="B6:B15"/>
    <mergeCell ref="A6:A15"/>
    <mergeCell ref="F6:F15"/>
    <mergeCell ref="N6:N15"/>
    <mergeCell ref="R6:R15"/>
    <mergeCell ref="B4:E4"/>
    <mergeCell ref="R4:U4"/>
  </mergeCells>
  <phoneticPr fontId="4" type="noConversion"/>
  <printOptions horizontalCentered="1"/>
  <pageMargins left="0" right="0" top="3.937007874015748E-2" bottom="0.19685039370078741" header="0.23622047244094491" footer="0.19685039370078741"/>
  <pageSetup paperSize="9" scale="65" orientation="landscape" copies="2" r:id="rId1"/>
  <headerFooter alignWithMargins="0"/>
  <rowBreaks count="1" manualBreakCount="1">
    <brk id="4" max="1638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6</vt:i4>
      </vt:variant>
    </vt:vector>
  </HeadingPairs>
  <TitlesOfParts>
    <vt:vector size="12" baseType="lpstr">
      <vt:lpstr>4月總表</vt:lpstr>
      <vt:lpstr>8</vt:lpstr>
      <vt:lpstr>9</vt:lpstr>
      <vt:lpstr>10</vt:lpstr>
      <vt:lpstr>11</vt:lpstr>
      <vt:lpstr>12</vt:lpstr>
      <vt:lpstr>'10'!Print_Area</vt:lpstr>
      <vt:lpstr>'11'!Print_Area</vt:lpstr>
      <vt:lpstr>'12'!Print_Area</vt:lpstr>
      <vt:lpstr>'4月總表'!Print_Area</vt:lpstr>
      <vt:lpstr>'8'!Print_Area</vt:lpstr>
      <vt:lpstr>'9'!Print_Area</vt:lpstr>
    </vt:vector>
  </TitlesOfParts>
  <Company>C.M.T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Preschool</cp:lastModifiedBy>
  <cp:lastPrinted>2024-06-20T00:48:54Z</cp:lastPrinted>
  <dcterms:created xsi:type="dcterms:W3CDTF">2020-10-05T05:28:30Z</dcterms:created>
  <dcterms:modified xsi:type="dcterms:W3CDTF">2025-03-27T00:40:15Z</dcterms:modified>
</cp:coreProperties>
</file>