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3\午餐簡訊114.1月\"/>
    </mc:Choice>
  </mc:AlternateContent>
  <bookViews>
    <workbookView xWindow="0" yWindow="0" windowWidth="23040" windowHeight="8544"/>
  </bookViews>
  <sheets>
    <sheet name="114.1 (QRCode)" sheetId="1" r:id="rId1"/>
    <sheet name="114.1 素 " sheetId="2" r:id="rId2"/>
    <sheet name="Sheet1" sheetId="3" r:id="rId3"/>
  </sheets>
  <calcPr calcId="152511"/>
  <extLst>
    <ext uri="GoogleSheetsCustomDataVersion2">
      <go:sheetsCustomData xmlns:go="http://customooxmlschemas.google.com/" r:id="rId7" roundtripDataChecksum="VZIvQkWXX+umqbkWZy3BQf5kr7Dz5WhJ2TrHG0iQxaI="/>
    </ext>
  </extLst>
</workbook>
</file>

<file path=xl/calcChain.xml><?xml version="1.0" encoding="utf-8"?>
<calcChain xmlns="http://schemas.openxmlformats.org/spreadsheetml/2006/main">
  <c r="A51" i="2" l="1"/>
  <c r="A50" i="2"/>
  <c r="O24" i="2"/>
  <c r="N24" i="2"/>
  <c r="M24" i="2"/>
  <c r="L24" i="2"/>
  <c r="K24" i="2"/>
  <c r="J24" i="2"/>
  <c r="S23" i="2"/>
  <c r="R23" i="2"/>
  <c r="W23" i="2" s="1"/>
  <c r="P23" i="2" s="1"/>
  <c r="Q23" i="2"/>
  <c r="V22" i="2"/>
  <c r="U22" i="2"/>
  <c r="T22" i="2"/>
  <c r="S22" i="2"/>
  <c r="W22" i="2" s="1"/>
  <c r="P22" i="2" s="1"/>
  <c r="R22" i="2"/>
  <c r="Q22" i="2"/>
  <c r="V21" i="2"/>
  <c r="U21" i="2"/>
  <c r="T21" i="2"/>
  <c r="S21" i="2"/>
  <c r="R21" i="2"/>
  <c r="W21" i="2" s="1"/>
  <c r="P21" i="2" s="1"/>
  <c r="Q21" i="2"/>
  <c r="W20" i="2"/>
  <c r="P20" i="2" s="1"/>
  <c r="V20" i="2"/>
  <c r="U20" i="2"/>
  <c r="T20" i="2"/>
  <c r="S20" i="2"/>
  <c r="R20" i="2"/>
  <c r="Q20" i="2"/>
  <c r="V19" i="2"/>
  <c r="U19" i="2"/>
  <c r="T19" i="2"/>
  <c r="S19" i="2"/>
  <c r="R19" i="2"/>
  <c r="Q19" i="2"/>
  <c r="W19" i="2" s="1"/>
  <c r="P19" i="2" s="1"/>
  <c r="V18" i="2"/>
  <c r="U18" i="2"/>
  <c r="T18" i="2"/>
  <c r="S18" i="2"/>
  <c r="R18" i="2"/>
  <c r="W18" i="2" s="1"/>
  <c r="P18" i="2" s="1"/>
  <c r="Q18" i="2"/>
  <c r="V17" i="2"/>
  <c r="U17" i="2"/>
  <c r="T17" i="2"/>
  <c r="S17" i="2"/>
  <c r="R17" i="2"/>
  <c r="Q17" i="2"/>
  <c r="W17" i="2" s="1"/>
  <c r="P17" i="2" s="1"/>
  <c r="V16" i="2"/>
  <c r="U16" i="2"/>
  <c r="T16" i="2"/>
  <c r="S16" i="2"/>
  <c r="R16" i="2"/>
  <c r="Q16" i="2"/>
  <c r="W16" i="2" s="1"/>
  <c r="P16" i="2" s="1"/>
  <c r="V15" i="2"/>
  <c r="U15" i="2"/>
  <c r="T15" i="2"/>
  <c r="S15" i="2"/>
  <c r="R15" i="2"/>
  <c r="W15" i="2" s="1"/>
  <c r="P15" i="2" s="1"/>
  <c r="Q15" i="2"/>
  <c r="V14" i="2"/>
  <c r="U14" i="2"/>
  <c r="T14" i="2"/>
  <c r="S14" i="2"/>
  <c r="R14" i="2"/>
  <c r="Q14" i="2"/>
  <c r="W14" i="2" s="1"/>
  <c r="P14" i="2" s="1"/>
  <c r="V13" i="2"/>
  <c r="U13" i="2"/>
  <c r="T13" i="2"/>
  <c r="T24" i="2" s="1"/>
  <c r="S13" i="2"/>
  <c r="R13" i="2"/>
  <c r="Q13" i="2"/>
  <c r="W13" i="2" s="1"/>
  <c r="P13" i="2" s="1"/>
  <c r="V12" i="2"/>
  <c r="U12" i="2"/>
  <c r="T12" i="2"/>
  <c r="S12" i="2"/>
  <c r="R12" i="2"/>
  <c r="W12" i="2" s="1"/>
  <c r="P12" i="2" s="1"/>
  <c r="Q12" i="2"/>
  <c r="V11" i="2"/>
  <c r="V24" i="2" s="1"/>
  <c r="U11" i="2"/>
  <c r="U24" i="2" s="1"/>
  <c r="T11" i="2"/>
  <c r="S11" i="2"/>
  <c r="S24" i="2" s="1"/>
  <c r="R11" i="2"/>
  <c r="R24" i="2" s="1"/>
  <c r="Q11" i="2"/>
  <c r="W11" i="2" s="1"/>
  <c r="A50" i="1"/>
  <c r="A49" i="1"/>
  <c r="T23" i="1"/>
  <c r="O23" i="1"/>
  <c r="N23" i="1"/>
  <c r="M23" i="1"/>
  <c r="L23" i="1"/>
  <c r="K23" i="1"/>
  <c r="J23" i="1"/>
  <c r="S22" i="1"/>
  <c r="W22" i="1" s="1"/>
  <c r="P22" i="1" s="1"/>
  <c r="R22" i="1"/>
  <c r="Q22" i="1"/>
  <c r="V21" i="1"/>
  <c r="U21" i="1"/>
  <c r="T21" i="1"/>
  <c r="S21" i="1"/>
  <c r="R21" i="1"/>
  <c r="Q21" i="1"/>
  <c r="W21" i="1" s="1"/>
  <c r="P21" i="1" s="1"/>
  <c r="W20" i="1"/>
  <c r="P20" i="1" s="1"/>
  <c r="V20" i="1"/>
  <c r="U20" i="1"/>
  <c r="T20" i="1"/>
  <c r="S20" i="1"/>
  <c r="R20" i="1"/>
  <c r="Q20" i="1"/>
  <c r="V19" i="1"/>
  <c r="U19" i="1"/>
  <c r="T19" i="1"/>
  <c r="S19" i="1"/>
  <c r="W19" i="1" s="1"/>
  <c r="P19" i="1" s="1"/>
  <c r="R19" i="1"/>
  <c r="Q19" i="1"/>
  <c r="V18" i="1"/>
  <c r="U18" i="1"/>
  <c r="T18" i="1"/>
  <c r="S18" i="1"/>
  <c r="W18" i="1" s="1"/>
  <c r="P18" i="1" s="1"/>
  <c r="R18" i="1"/>
  <c r="Q18" i="1"/>
  <c r="W17" i="1"/>
  <c r="P17" i="1" s="1"/>
  <c r="V17" i="1"/>
  <c r="U17" i="1"/>
  <c r="T17" i="1"/>
  <c r="S17" i="1"/>
  <c r="R17" i="1"/>
  <c r="Q17" i="1"/>
  <c r="V16" i="1"/>
  <c r="U16" i="1"/>
  <c r="T16" i="1"/>
  <c r="S16" i="1"/>
  <c r="W16" i="1" s="1"/>
  <c r="P16" i="1" s="1"/>
  <c r="R16" i="1"/>
  <c r="Q16" i="1"/>
  <c r="V15" i="1"/>
  <c r="U15" i="1"/>
  <c r="T15" i="1"/>
  <c r="S15" i="1"/>
  <c r="W15" i="1" s="1"/>
  <c r="P15" i="1" s="1"/>
  <c r="R15" i="1"/>
  <c r="Q15" i="1"/>
  <c r="W14" i="1"/>
  <c r="P14" i="1" s="1"/>
  <c r="V14" i="1"/>
  <c r="U14" i="1"/>
  <c r="T14" i="1"/>
  <c r="S14" i="1"/>
  <c r="R14" i="1"/>
  <c r="Q14" i="1"/>
  <c r="V13" i="1"/>
  <c r="U13" i="1"/>
  <c r="T13" i="1"/>
  <c r="S13" i="1"/>
  <c r="W13" i="1" s="1"/>
  <c r="P13" i="1" s="1"/>
  <c r="R13" i="1"/>
  <c r="Q13" i="1"/>
  <c r="V12" i="1"/>
  <c r="U12" i="1"/>
  <c r="U23" i="1" s="1"/>
  <c r="T12" i="1"/>
  <c r="S12" i="1"/>
  <c r="W12" i="1" s="1"/>
  <c r="P12" i="1" s="1"/>
  <c r="R12" i="1"/>
  <c r="Q12" i="1"/>
  <c r="W11" i="1"/>
  <c r="P11" i="1" s="1"/>
  <c r="V11" i="1"/>
  <c r="U11" i="1"/>
  <c r="T11" i="1"/>
  <c r="S11" i="1"/>
  <c r="R11" i="1"/>
  <c r="Q11" i="1"/>
  <c r="V10" i="1"/>
  <c r="V23" i="1" s="1"/>
  <c r="U10" i="1"/>
  <c r="T10" i="1"/>
  <c r="S10" i="1"/>
  <c r="S23" i="1" s="1"/>
  <c r="R10" i="1"/>
  <c r="R23" i="1" s="1"/>
  <c r="Q10" i="1"/>
  <c r="Q23" i="1" s="1"/>
  <c r="W24" i="2" l="1"/>
  <c r="P11" i="2"/>
  <c r="P24" i="2" s="1"/>
  <c r="W10" i="1"/>
  <c r="Q24" i="2"/>
  <c r="P10" i="1" l="1"/>
  <c r="P23" i="1" s="1"/>
  <c r="W23" i="1"/>
</calcChain>
</file>

<file path=xl/comments1.xml><?xml version="1.0" encoding="utf-8"?>
<comments xmlns="http://schemas.openxmlformats.org/spreadsheetml/2006/main">
  <authors>
    <author/>
  </authors>
  <commentList>
    <comment ref="C31" authorId="0" shapeId="0">
      <text>
        <r>
          <rPr>
            <sz val="12"/>
            <color rgb="FF000000"/>
            <rFont val="Calibri"/>
            <family val="2"/>
            <scheme val="minor"/>
          </rPr>
          <t>======
ID#AAABCBtLuFo
Your User Name    (2023-12-07 00:36:57)
650+750+850/3=750</t>
        </r>
      </text>
    </comment>
    <comment ref="E31" authorId="0" shapeId="0">
      <text>
        <r>
          <rPr>
            <sz val="12"/>
            <color rgb="FF000000"/>
            <rFont val="Calibri"/>
            <family val="2"/>
            <scheme val="minor"/>
          </rPr>
          <t>======
ID#AAABCBtLuFQ
Your User Name    (2023-12-07 00:36:57)
3.5+4.5+6/3=4.7</t>
        </r>
      </text>
    </comment>
    <comment ref="F31" authorId="0" shapeId="0">
      <text>
        <r>
          <rPr>
            <sz val="12"/>
            <color rgb="FF000000"/>
            <rFont val="Calibri"/>
            <family val="2"/>
            <scheme val="minor"/>
          </rPr>
          <t>======
ID#AAABCBtLuFs
Your User Name    (2023-12-07 00:36:57)
2+2+2/3=2</t>
        </r>
      </text>
    </comment>
    <comment ref="H31" authorId="0" shapeId="0">
      <text>
        <r>
          <rPr>
            <sz val="12"/>
            <color rgb="FF000000"/>
            <rFont val="Calibri"/>
            <family val="2"/>
            <scheme val="minor"/>
          </rPr>
          <t>======
ID#AAABCBtLuFc
Your User Name    (2023-12-07 00:36:57)
2.5+3+3/3=2.8</t>
        </r>
      </text>
    </comment>
    <comment ref="K31" authorId="0" shapeId="0">
      <text>
        <r>
          <rPr>
            <sz val="12"/>
            <color rgb="FF000000"/>
            <rFont val="Calibri"/>
            <family val="2"/>
            <scheme val="minor"/>
          </rPr>
          <t>======
ID#AAABCBtLuFU
Your User Name    (2023-12-07 00:36:57)
1+1.5+2/3=1.5</t>
        </r>
      </text>
    </comment>
  </commentList>
  <extLst>
    <ext xmlns:r="http://schemas.openxmlformats.org/officeDocument/2006/relationships" uri="GoogleSheetsCustomDataVersion2">
      <go:sheetsCustomData xmlns:go="http://customooxmlschemas.google.com/" r:id="rId1" roundtripDataSignature="AMtx7mgRVkJDMU7Wwu2uLVATunP0amS41g=="/>
    </ext>
  </extLst>
</comments>
</file>

<file path=xl/comments2.xml><?xml version="1.0" encoding="utf-8"?>
<comments xmlns="http://schemas.openxmlformats.org/spreadsheetml/2006/main">
  <authors>
    <author/>
  </authors>
  <commentList>
    <comment ref="C32" authorId="0" shapeId="0">
      <text>
        <r>
          <rPr>
            <sz val="12"/>
            <color rgb="FF000000"/>
            <rFont val="Calibri"/>
            <family val="2"/>
            <scheme val="minor"/>
          </rPr>
          <t>======
ID#AAABCBtLuFY
Your User Name    (2023-12-07 00:36:57)
650+750+850/3=750</t>
        </r>
      </text>
    </comment>
    <comment ref="E32" authorId="0" shapeId="0">
      <text>
        <r>
          <rPr>
            <sz val="12"/>
            <color rgb="FF000000"/>
            <rFont val="Calibri"/>
            <family val="2"/>
            <scheme val="minor"/>
          </rPr>
          <t>======
ID#AAABCBtLuFg
Your User Name    (2023-12-07 00:36:57)
3.5+4.5+6/3=4.7</t>
        </r>
      </text>
    </comment>
    <comment ref="F32" authorId="0" shapeId="0">
      <text>
        <r>
          <rPr>
            <sz val="12"/>
            <color rgb="FF000000"/>
            <rFont val="Calibri"/>
            <family val="2"/>
            <scheme val="minor"/>
          </rPr>
          <t>======
ID#AAABCBtLuFk
Your User Name    (2023-12-07 00:36:57)
2+2+2/3=2</t>
        </r>
      </text>
    </comment>
    <comment ref="H32" authorId="0" shapeId="0">
      <text>
        <r>
          <rPr>
            <sz val="12"/>
            <color rgb="FF000000"/>
            <rFont val="Calibri"/>
            <family val="2"/>
            <scheme val="minor"/>
          </rPr>
          <t>======
ID#AAABCBtLuFM
Your User Name    (2023-12-07 00:36:57)
2.5+3+3/3=2.8</t>
        </r>
      </text>
    </comment>
    <comment ref="K32" authorId="0" shapeId="0">
      <text>
        <r>
          <rPr>
            <sz val="12"/>
            <color rgb="FF000000"/>
            <rFont val="Calibri"/>
            <family val="2"/>
            <scheme val="minor"/>
          </rPr>
          <t>======
ID#AAABCBtLuFw
Your User Name    (2023-12-07 00:36:57)
1+1.5+2/3=1.5</t>
        </r>
      </text>
    </comment>
  </commentList>
  <extLst>
    <ext xmlns:r="http://schemas.openxmlformats.org/officeDocument/2006/relationships" uri="GoogleSheetsCustomDataVersion2">
      <go:sheetsCustomData xmlns:go="http://customooxmlschemas.google.com/" r:id="rId1" roundtripDataSignature="AMtx7mjTvmsmQfyoJ0m750k9eQF5ttAJXQ=="/>
    </ext>
  </extLst>
</comments>
</file>

<file path=xl/sharedStrings.xml><?xml version="1.0" encoding="utf-8"?>
<sst xmlns="http://schemas.openxmlformats.org/spreadsheetml/2006/main" count="348" uniqueCount="179">
  <si>
    <t xml:space="preserve">家長請透過左上角QRCode掃描後進入營養午餐網頁連結官網食材登錄平臺查詢相關的食品安全，若相關問題可直接撥午餐專線06-3559451轉836                                                                                  </t>
  </si>
  <si>
    <t>主　　編：方建良（校長）</t>
  </si>
  <si>
    <t xml:space="preserve">   執行編輯：許瑛珍（執行秘書）</t>
  </si>
  <si>
    <t>編　　審：台南市立安順國小</t>
  </si>
  <si>
    <t>http://class.tn.edu.tw/modules/tad_web/link.php?WebID=4043&amp;LinkID=4348</t>
  </si>
  <si>
    <t xml:space="preserve">                出版日期：中華民國114年1月1日</t>
  </si>
  <si>
    <r>
      <rPr>
        <b/>
        <sz val="16"/>
        <color rgb="FF000000"/>
        <rFont val="Arial"/>
        <family val="2"/>
      </rPr>
      <t xml:space="preserve">              114</t>
    </r>
    <r>
      <rPr>
        <b/>
        <sz val="16"/>
        <color rgb="FF000000"/>
        <rFont val="細明體"/>
        <family val="3"/>
        <charset val="136"/>
      </rPr>
      <t>年</t>
    </r>
    <r>
      <rPr>
        <b/>
        <sz val="16"/>
        <color rgb="FF000000"/>
        <rFont val="Arial"/>
        <family val="2"/>
      </rPr>
      <t>1</t>
    </r>
    <r>
      <rPr>
        <b/>
        <sz val="16"/>
        <color rgb="FF000000"/>
        <rFont val="細明體"/>
        <family val="3"/>
        <charset val="136"/>
      </rPr>
      <t>月</t>
    </r>
    <r>
      <rPr>
        <b/>
        <sz val="16"/>
        <color rgb="FF000000"/>
        <rFont val="Arial"/>
        <family val="2"/>
      </rPr>
      <t xml:space="preserve"> </t>
    </r>
    <r>
      <rPr>
        <b/>
        <sz val="16"/>
        <color rgb="FF000000"/>
        <rFont val="細明體"/>
        <family val="3"/>
        <charset val="136"/>
      </rPr>
      <t>安順國中、小午餐食譜</t>
    </r>
  </si>
  <si>
    <t xml:space="preserve">                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</si>
  <si>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</si>
  <si>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</si>
  <si>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</si>
  <si>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</si>
  <si>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</si>
  <si>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</si>
  <si>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</si>
  <si>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</si>
  <si>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</si>
  <si>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</si>
  <si>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</si>
  <si>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</si>
  <si>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</si>
  <si>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</si>
  <si>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</si>
  <si>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</si>
  <si>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</si>
  <si>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三</t>
  </si>
  <si>
    <t>元旦放假</t>
  </si>
  <si>
    <t>四</t>
  </si>
  <si>
    <t>胚芽飯</t>
  </si>
  <si>
    <t>小黃瓜炒回鍋肉</t>
  </si>
  <si>
    <t>有機時蔬</t>
  </si>
  <si>
    <t>鐵板豆芽</t>
  </si>
  <si>
    <r>
      <rPr>
        <sz val="9"/>
        <color theme="1"/>
        <rFont val="PMingLiu"/>
        <family val="1"/>
        <charset val="136"/>
      </rPr>
      <t>冬瓜珍珠奶茶</t>
    </r>
    <r>
      <rPr>
        <sz val="11"/>
        <color theme="1"/>
        <rFont val="PMingLiu"/>
        <family val="1"/>
        <charset val="136"/>
      </rPr>
      <t xml:space="preserve">
</t>
    </r>
  </si>
  <si>
    <t>國產豆漿</t>
  </si>
  <si>
    <t>五</t>
  </si>
  <si>
    <t>白飯</t>
  </si>
  <si>
    <t>五彩炸魚</t>
  </si>
  <si>
    <t>青蒜高麗</t>
  </si>
  <si>
    <t>蒜拌毛豆莢</t>
  </si>
  <si>
    <t>一</t>
  </si>
  <si>
    <t>麻油雞米血</t>
  </si>
  <si>
    <t>肉末韭菜花</t>
  </si>
  <si>
    <t>三菇湯</t>
  </si>
  <si>
    <t>二</t>
  </si>
  <si>
    <t>藜麥飯</t>
  </si>
  <si>
    <t>珍菇花椰</t>
  </si>
  <si>
    <t>蘿蔔排骨湯</t>
  </si>
  <si>
    <t>肉 絲 蛋 炒 飯</t>
  </si>
  <si>
    <t>熟烤雞翅</t>
  </si>
  <si>
    <t>蔥油大陸A菜</t>
  </si>
  <si>
    <t>肉 絲 蛋 炒 飯料</t>
  </si>
  <si>
    <t>酸辣湯</t>
  </si>
  <si>
    <t>紅燒肉</t>
  </si>
  <si>
    <t>虱目魚丸燒</t>
  </si>
  <si>
    <t>綠豆粉角湯</t>
  </si>
  <si>
    <t>打拋肉</t>
  </si>
  <si>
    <t>滷丸</t>
  </si>
  <si>
    <t>肉絲冬粉湯</t>
  </si>
  <si>
    <t>五穀飯</t>
  </si>
  <si>
    <t>芹燒旗魚</t>
  </si>
  <si>
    <t>蝦米白菜</t>
  </si>
  <si>
    <t>玉米炒蛋</t>
  </si>
  <si>
    <t>當歸麵線湯</t>
  </si>
  <si>
    <t>白油麵</t>
  </si>
  <si>
    <t>紅醬義大利麵</t>
  </si>
  <si>
    <t>川燙雙花椰</t>
  </si>
  <si>
    <t>玉米濃湯</t>
  </si>
  <si>
    <t>熟烤雞腿</t>
  </si>
  <si>
    <t>芝香海帶根</t>
  </si>
  <si>
    <t>鍋燒飯湯</t>
  </si>
  <si>
    <t>可樂豬腳</t>
  </si>
  <si>
    <t>三色刺瓜</t>
  </si>
  <si>
    <t>扁魚白菜</t>
  </si>
  <si>
    <t>冬瓜鮮菇湯</t>
  </si>
  <si>
    <t>麵包</t>
  </si>
  <si>
    <t xml:space="preserve"> </t>
  </si>
  <si>
    <t xml:space="preserve">備註： 1.遇特殊狀況（如颱風、退貨、物價上揚）變動食譜  </t>
  </si>
  <si>
    <t>天天五蔬果</t>
  </si>
  <si>
    <t xml:space="preserve">           2.水果係暫定</t>
  </si>
  <si>
    <t xml:space="preserve">   2.水果、有機蔬菜係暫定</t>
  </si>
  <si>
    <t>健康跟著走</t>
  </si>
  <si>
    <t xml:space="preserve">           3.本校採用檢驗合格之肉品、均附有證明</t>
  </si>
  <si>
    <t xml:space="preserve">           3.本校(園)一律使用國產豬、牛肉食材均附有證明</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</si>
  <si>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</si>
  <si>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</si>
  <si>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</si>
  <si>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台南市安順國小114.1月份學校供應量反映表</t>
  </si>
  <si>
    <r>
      <rPr>
        <sz val="13"/>
        <color rgb="FF000000"/>
        <rFont val="Calibri"/>
        <family val="2"/>
      </rPr>
      <t xml:space="preserve">                                           </t>
    </r>
    <r>
      <rPr>
        <sz val="13"/>
        <color rgb="FF000000"/>
        <rFont val="新細明體"/>
        <family val="1"/>
        <charset val="136"/>
      </rPr>
      <t>班級：</t>
    </r>
    <r>
      <rPr>
        <u/>
        <sz val="13"/>
        <color rgb="FF000000"/>
        <rFont val="Calibri"/>
        <family val="2"/>
      </rPr>
      <t xml:space="preserve">          </t>
    </r>
    <r>
      <rPr>
        <sz val="13"/>
        <color rgb="FF000000"/>
        <rFont val="Calibri"/>
        <family val="2"/>
      </rPr>
      <t xml:space="preserve">                  </t>
    </r>
    <r>
      <rPr>
        <sz val="13"/>
        <color rgb="FF000000"/>
        <rFont val="新細明體"/>
        <family val="1"/>
        <charset val="136"/>
      </rPr>
      <t>調查日期：</t>
    </r>
    <r>
      <rPr>
        <sz val="13"/>
        <color rgb="FF000000"/>
        <rFont val="Calibri"/>
        <family val="2"/>
      </rPr>
      <t xml:space="preserve">  114</t>
    </r>
    <r>
      <rPr>
        <sz val="13"/>
        <color rgb="FF000000"/>
        <rFont val="新細明體"/>
        <family val="1"/>
        <charset val="136"/>
      </rPr>
      <t>年</t>
    </r>
    <r>
      <rPr>
        <sz val="13"/>
        <color rgb="FF000000"/>
        <rFont val="Calibri"/>
        <family val="2"/>
      </rPr>
      <t xml:space="preserve">  1</t>
    </r>
    <r>
      <rPr>
        <sz val="13"/>
        <color rgb="FF000000"/>
        <rFont val="新細明體"/>
        <family val="1"/>
        <charset val="136"/>
      </rPr>
      <t>月</t>
    </r>
    <r>
      <rPr>
        <sz val="13"/>
        <color rgb="FF000000"/>
        <rFont val="Calibri"/>
        <family val="2"/>
      </rPr>
      <t xml:space="preserve">   1 </t>
    </r>
    <r>
      <rPr>
        <sz val="13"/>
        <color rgb="FF000000"/>
        <rFont val="新細明體"/>
        <family val="1"/>
        <charset val="136"/>
      </rPr>
      <t>日</t>
    </r>
  </si>
  <si>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</si>
  <si>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</si>
  <si>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</si>
  <si>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</si>
  <si>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</si>
  <si>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</si>
  <si>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</si>
  <si>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</si>
  <si>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</si>
  <si>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</si>
  <si>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</si>
  <si>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</si>
  <si>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</si>
  <si>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</si>
  <si>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</si>
  <si>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</si>
  <si>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</si>
  <si>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</si>
  <si>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</si>
  <si>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</si>
  <si>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</si>
  <si>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</si>
  <si>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</si>
  <si>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</si>
  <si>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</si>
  <si>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</si>
  <si>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</si>
  <si>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</si>
  <si>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</si>
  <si>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 xml:space="preserve">                                                                        主　　編：方建良（校長）</t>
  </si>
  <si>
    <t xml:space="preserve">                                                                                執行編輯：許瑛珍（執行秘書）</t>
  </si>
  <si>
    <t xml:space="preserve">                                                                             編　　審：台南市立安順國小</t>
  </si>
  <si>
    <t xml:space="preserve">                                                                                  出版日期：中華民國113年1月1日</t>
  </si>
  <si>
    <t xml:space="preserve">                                                          供應人數：35人</t>
  </si>
  <si>
    <t xml:space="preserve">                                                                                                食譜設計：戴秀梅 (營養師)</t>
  </si>
  <si>
    <r>
      <rPr>
        <sz val="16"/>
        <color rgb="FF000000"/>
        <rFont val="Arial"/>
        <family val="2"/>
      </rPr>
      <t xml:space="preserve">              114</t>
    </r>
    <r>
      <rPr>
        <sz val="16"/>
        <color rgb="FF000000"/>
        <rFont val="微軟正黑體"/>
        <family val="2"/>
        <charset val="136"/>
      </rPr>
      <t>年</t>
    </r>
    <r>
      <rPr>
        <sz val="16"/>
        <color rgb="FF000000"/>
        <rFont val="Arial"/>
        <family val="2"/>
      </rPr>
      <t>1</t>
    </r>
    <r>
      <rPr>
        <sz val="16"/>
        <color rgb="FF000000"/>
        <rFont val="微軟正黑體"/>
        <family val="2"/>
        <charset val="136"/>
      </rPr>
      <t>月</t>
    </r>
    <r>
      <rPr>
        <sz val="16"/>
        <color rgb="FF000000"/>
        <rFont val="Arial"/>
        <family val="2"/>
      </rPr>
      <t xml:space="preserve"> </t>
    </r>
    <r>
      <rPr>
        <sz val="16"/>
        <color rgb="FF000000"/>
        <rFont val="微軟正黑體"/>
        <family val="2"/>
        <charset val="136"/>
      </rPr>
      <t>安順國中、小午餐食譜（素）</t>
    </r>
  </si>
  <si>
    <t>冬瓜珍珠奶茶</t>
  </si>
  <si>
    <t>茄汁魚</t>
  </si>
  <si>
    <t>毛豆莢</t>
  </si>
  <si>
    <t>麻油百頁</t>
  </si>
  <si>
    <t>芹香鮮菇</t>
  </si>
  <si>
    <t xml:space="preserve">蘿蔔素羊肉
湯
</t>
  </si>
  <si>
    <t>拌大陸妹</t>
  </si>
  <si>
    <t>素肉排</t>
  </si>
  <si>
    <t>紅燒豆腐</t>
  </si>
  <si>
    <t>炸杏鮑菇</t>
  </si>
  <si>
    <t>椒鹽豆干</t>
  </si>
  <si>
    <t>牛蒡素排</t>
  </si>
  <si>
    <t>醋溜白菜</t>
  </si>
  <si>
    <t>牛蒡排</t>
  </si>
  <si>
    <t>雞鳳腿</t>
  </si>
  <si>
    <t>可樂滷肉</t>
  </si>
  <si>
    <t>滷豆干</t>
  </si>
  <si>
    <t>月平均</t>
  </si>
  <si>
    <t xml:space="preserve">            2.水果、有機蔬菜係暫定</t>
  </si>
  <si>
    <r>
      <rPr>
        <sz val="13"/>
        <color rgb="FF000000"/>
        <rFont val="Calibri"/>
        <family val="2"/>
      </rP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114年  1月   1 日</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</si>
  <si>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</si>
  <si>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</si>
  <si>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</si>
  <si>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</si>
  <si>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</si>
  <si>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</si>
  <si>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</si>
  <si>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</si>
  <si>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</si>
  <si>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</si>
  <si>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</si>
  <si>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</si>
  <si>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</si>
  <si>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</si>
  <si>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</si>
  <si>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</si>
  <si>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德式香腸</t>
    <phoneticPr fontId="58" type="noConversion"/>
  </si>
  <si>
    <t xml:space="preserve">海芽味
磳湯
</t>
    <phoneticPr fontId="58" type="noConversion"/>
  </si>
  <si>
    <t>香菇栗子雞湯</t>
    <phoneticPr fontId="58" type="noConversion"/>
  </si>
  <si>
    <t>煎餃</t>
    <phoneticPr fontId="58" type="noConversion"/>
  </si>
  <si>
    <t>野菜沙拉</t>
    <phoneticPr fontId="58" type="noConversion"/>
  </si>
  <si>
    <t>壽喜燒</t>
    <phoneticPr fontId="58" type="noConversion"/>
  </si>
  <si>
    <t>秋葵蒸蛋</t>
    <phoneticPr fontId="58" type="noConversion"/>
  </si>
  <si>
    <t>芋香五穀飯飯</t>
    <phoneticPr fontId="58" type="noConversion"/>
  </si>
  <si>
    <t>白飯</t>
    <phoneticPr fontId="58" type="noConversion"/>
  </si>
  <si>
    <t>棗躍龍門</t>
    <phoneticPr fontId="58" type="noConversion"/>
  </si>
  <si>
    <t>壽喜燒</t>
    <phoneticPr fontId="58" type="noConversion"/>
  </si>
  <si>
    <t>野菜沙拉</t>
    <phoneticPr fontId="58" type="noConversion"/>
  </si>
  <si>
    <t>秋葵蒸蛋</t>
    <phoneticPr fontId="58" type="noConversion"/>
  </si>
  <si>
    <t xml:space="preserve">海芽味磳湯
</t>
    <phoneticPr fontId="58" type="noConversion"/>
  </si>
  <si>
    <t>栗子雞湯</t>
    <phoneticPr fontId="58" type="noConversion"/>
  </si>
  <si>
    <t>素煎餃</t>
    <phoneticPr fontId="58" type="noConversion"/>
  </si>
  <si>
    <t>肉 絲 蛋 炒 飯料</t>
    <phoneticPr fontId="58" type="noConversion"/>
  </si>
  <si>
    <t xml:space="preserve">                供應人數：2357人</t>
    <phoneticPr fontId="58" type="noConversion"/>
  </si>
  <si>
    <t>打拋肉</t>
    <phoneticPr fontId="5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</si>
</sst>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
    <numFmt numFmtId="177" formatCode="0_);[Red]\(0\)"/>
    <numFmt numFmtId="178" formatCode="0.0_ "/>
    <numFmt numFmtId="179" formatCode="0_ "/>
  </numFmts>
  <fonts count="65">
    <font>
      <sz val="12"/>
      <color rgb="FF000000"/>
      <name val="Calibri"/>
      <scheme val="minor"/>
    </font>
    <font>
      <sz val="11"/>
      <color rgb="FF000000"/>
      <name val="DFKai-SB"/>
      <family val="4"/>
      <charset val="136"/>
    </font>
    <font>
      <sz val="9"/>
      <color rgb="FF000000"/>
      <name val="PMingLiu"/>
      <family val="1"/>
      <charset val="136"/>
    </font>
    <font>
      <sz val="12"/>
      <color rgb="FF000000"/>
      <name val="PMingLiu"/>
      <family val="1"/>
      <charset val="136"/>
    </font>
    <font>
      <sz val="11"/>
      <color rgb="FF000000"/>
      <name val="PMingLiu"/>
      <family val="1"/>
      <charset val="136"/>
    </font>
    <font>
      <u/>
      <sz val="6"/>
      <color rgb="FF0000FF"/>
      <name val="PMingLiu"/>
      <family val="1"/>
      <charset val="136"/>
    </font>
    <font>
      <sz val="6"/>
      <color rgb="FF000000"/>
      <name val="PMingLiu"/>
      <family val="1"/>
      <charset val="136"/>
    </font>
    <font>
      <u/>
      <sz val="8"/>
      <color rgb="FF0000FF"/>
      <name val="PMingLiu"/>
      <family val="1"/>
      <charset val="136"/>
    </font>
    <font>
      <sz val="8"/>
      <color rgb="FF000000"/>
      <name val="Microsoft JhengHei"/>
      <family val="2"/>
      <charset val="136"/>
    </font>
    <font>
      <b/>
      <sz val="16"/>
      <color rgb="FF000000"/>
      <name val="Arial"/>
      <family val="2"/>
    </font>
    <font>
      <sz val="12"/>
      <name val="Calibri"/>
      <family val="2"/>
    </font>
    <font>
      <sz val="8"/>
      <color rgb="FF000000"/>
      <name val="PMingLiu"/>
      <family val="1"/>
      <charset val="136"/>
    </font>
    <font>
      <b/>
      <sz val="9"/>
      <color rgb="FF000000"/>
      <name val="Twentieth Century"/>
    </font>
    <font>
      <b/>
      <sz val="10"/>
      <color rgb="FF000000"/>
      <name val="PMingLiu"/>
      <family val="1"/>
      <charset val="136"/>
    </font>
    <font>
      <sz val="10"/>
      <color rgb="FF000000"/>
      <name val="PMingLiu"/>
      <family val="1"/>
      <charset val="136"/>
    </font>
    <font>
      <sz val="9"/>
      <color rgb="FF000000"/>
      <name val="Times New Roman"/>
      <family val="1"/>
    </font>
    <font>
      <sz val="9"/>
      <color rgb="FF000000"/>
      <name val="DFKai-SB"/>
      <family val="4"/>
      <charset val="136"/>
    </font>
    <font>
      <sz val="12"/>
      <color rgb="FF000000"/>
      <name val="Calibri"/>
      <family val="2"/>
    </font>
    <font>
      <sz val="12"/>
      <color theme="1"/>
      <name val="PMingLiu"/>
      <family val="1"/>
      <charset val="136"/>
    </font>
    <font>
      <sz val="8"/>
      <color theme="1"/>
      <name val="PMingLiu"/>
      <family val="1"/>
      <charset val="136"/>
    </font>
    <font>
      <sz val="11"/>
      <color theme="1"/>
      <name val="PMingLiu"/>
      <family val="1"/>
      <charset val="136"/>
    </font>
    <font>
      <sz val="8"/>
      <color rgb="FF000000"/>
      <name val="DFKai-SB"/>
      <family val="4"/>
      <charset val="136"/>
    </font>
    <font>
      <sz val="8"/>
      <color rgb="FF000000"/>
      <name val="Times New Roman"/>
      <family val="1"/>
    </font>
    <font>
      <sz val="11"/>
      <color rgb="FF000000"/>
      <name val="Times New Roman"/>
      <family val="1"/>
    </font>
    <font>
      <sz val="12"/>
      <color rgb="FF9900FF"/>
      <name val="Calibri"/>
      <family val="2"/>
    </font>
    <font>
      <sz val="8"/>
      <color rgb="FF000000"/>
      <name val="MingLiu"/>
      <family val="3"/>
      <charset val="136"/>
    </font>
    <font>
      <sz val="10"/>
      <color theme="1"/>
      <name val="PMingLiu"/>
      <family val="1"/>
      <charset val="136"/>
    </font>
    <font>
      <sz val="11"/>
      <color theme="1"/>
      <name val="DFKai-SB"/>
      <family val="4"/>
      <charset val="136"/>
    </font>
    <font>
      <sz val="12"/>
      <color rgb="FFFF0000"/>
      <name val="Calibri"/>
      <family val="2"/>
    </font>
    <font>
      <sz val="8"/>
      <color theme="1"/>
      <name val="DFKai-SB"/>
      <family val="4"/>
      <charset val="136"/>
    </font>
    <font>
      <sz val="8"/>
      <color theme="1"/>
      <name val="Times New Roman"/>
      <family val="1"/>
    </font>
    <font>
      <sz val="12"/>
      <color theme="1"/>
      <name val="Calibri"/>
      <family val="2"/>
    </font>
    <font>
      <sz val="10"/>
      <color rgb="FF000000"/>
      <name val="DFKai-SB"/>
      <family val="4"/>
      <charset val="136"/>
    </font>
    <font>
      <sz val="9"/>
      <color rgb="FF000000"/>
      <name val="MingLiu"/>
      <family val="3"/>
      <charset val="136"/>
    </font>
    <font>
      <sz val="12"/>
      <color rgb="FF660066"/>
      <name val="PMingLiu"/>
      <family val="1"/>
      <charset val="136"/>
    </font>
    <font>
      <b/>
      <sz val="14"/>
      <color rgb="FF660066"/>
      <name val="文鼎勘亭流"/>
      <family val="3"/>
      <charset val="136"/>
    </font>
    <font>
      <b/>
      <sz val="14"/>
      <color theme="4"/>
      <name val="文鼎勘亭流"/>
      <family val="3"/>
      <charset val="136"/>
    </font>
    <font>
      <b/>
      <sz val="14"/>
      <color theme="1"/>
      <name val="PMingLiu"/>
      <family val="1"/>
      <charset val="136"/>
    </font>
    <font>
      <sz val="11"/>
      <color theme="1"/>
      <name val="華康少女文字w5"/>
      <family val="3"/>
      <charset val="136"/>
    </font>
    <font>
      <b/>
      <sz val="14"/>
      <color rgb="FF000099"/>
      <name val="文鼎勘亭流"/>
      <family val="3"/>
      <charset val="136"/>
    </font>
    <font>
      <b/>
      <sz val="14"/>
      <color rgb="FF000099"/>
      <name val="PMingLiu"/>
      <family val="1"/>
      <charset val="136"/>
    </font>
    <font>
      <sz val="11"/>
      <color rgb="FF000000"/>
      <name val="華康少女文字w5"/>
      <family val="3"/>
      <charset val="136"/>
    </font>
    <font>
      <sz val="12"/>
      <color rgb="FF000000"/>
      <name val="華康少女文字w5"/>
      <family val="3"/>
      <charset val="136"/>
    </font>
    <font>
      <sz val="10"/>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16"/>
      <color rgb="FF000000"/>
      <name val="Arial"/>
      <family val="2"/>
    </font>
    <font>
      <sz val="9"/>
      <color rgb="FF000000"/>
      <name val="Twentieth Century"/>
    </font>
    <font>
      <sz val="9"/>
      <color theme="1"/>
      <name val="DFKai-SB"/>
      <family val="4"/>
      <charset val="136"/>
    </font>
    <font>
      <b/>
      <sz val="16"/>
      <color rgb="FF000000"/>
      <name val="細明體"/>
      <family val="3"/>
      <charset val="136"/>
    </font>
    <font>
      <sz val="9"/>
      <color theme="1"/>
      <name val="PMingLiu"/>
      <family val="1"/>
      <charset val="136"/>
    </font>
    <font>
      <sz val="13"/>
      <color rgb="FF000000"/>
      <name val="新細明體"/>
      <family val="1"/>
      <charset val="136"/>
    </font>
    <font>
      <u/>
      <sz val="13"/>
      <color rgb="FF000000"/>
      <name val="Calibri"/>
      <family val="2"/>
    </font>
    <font>
      <u/>
      <sz val="13"/>
      <color rgb="FF000000"/>
      <name val="新細明體"/>
      <family val="1"/>
      <charset val="136"/>
    </font>
    <font>
      <b/>
      <sz val="13"/>
      <color rgb="FF000000"/>
      <name val="新細明體"/>
      <family val="1"/>
      <charset val="136"/>
    </font>
    <font>
      <sz val="16"/>
      <color rgb="FF000000"/>
      <name val="微軟正黑體"/>
      <family val="2"/>
      <charset val="136"/>
    </font>
    <font>
      <sz val="9"/>
      <name val="Calibri"/>
      <family val="3"/>
      <charset val="136"/>
      <scheme val="minor"/>
    </font>
    <font>
      <sz val="12"/>
      <color rgb="FF0000CC"/>
      <name val="PMingLiu"/>
      <family val="1"/>
      <charset val="136"/>
    </font>
    <font>
      <sz val="12"/>
      <color rgb="FF0000CC"/>
      <name val="DFKai-SB"/>
      <family val="4"/>
      <charset val="136"/>
    </font>
    <font>
      <sz val="11"/>
      <color rgb="FF0000CC"/>
      <name val="PMingLiu"/>
      <family val="1"/>
      <charset val="136"/>
    </font>
    <font>
      <sz val="8"/>
      <color rgb="FF0000CC"/>
      <name val="PMingLiu"/>
      <family val="1"/>
      <charset val="136"/>
    </font>
    <font>
      <sz val="10"/>
      <color rgb="FF0000CC"/>
      <name val="PMingLiu"/>
      <family val="1"/>
      <charset val="136"/>
    </font>
    <font>
      <sz val="12"/>
      <color rgb="FF000000"/>
      <name val="Calibri"/>
      <family val="2"/>
      <scheme val="minor"/>
    </font>
  </fonts>
  <fills count="3">
    <fill>
      <patternFill patternType="none"/>
    </fill>
    <fill>
      <patternFill patternType="gray125"/>
    </fill>
    <fill>
      <patternFill patternType="solid">
        <fgColor rgb="FFE5DFEC"/>
        <bgColor rgb="FFE5DFEC"/>
      </patternFill>
    </fill>
  </fills>
  <borders count="16">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bottom style="medium">
        <color rgb="FF000000"/>
      </bottom>
      <diagonal/>
    </border>
    <border>
      <left/>
      <right style="thin">
        <color rgb="FF000000"/>
      </right>
      <top style="thin">
        <color rgb="FF000000"/>
      </top>
      <bottom/>
      <diagonal/>
    </border>
    <border>
      <left style="thin">
        <color rgb="FF000000"/>
      </left>
      <right/>
      <top style="thin">
        <color rgb="FF000000"/>
      </top>
      <bottom/>
      <diagonal/>
    </border>
  </borders>
  <cellStyleXfs count="1">
    <xf numFmtId="0" fontId="0" fillId="0" borderId="0"/>
  </cellStyleXfs>
  <cellXfs count="162">
    <xf numFmtId="0" fontId="0" fillId="0" borderId="0" xfId="0" applyFont="1" applyAlignment="1">
      <alignment vertical="center"/>
    </xf>
    <xf numFmtId="0" fontId="1"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11" fillId="0" borderId="3" xfId="0" applyFont="1" applyBorder="1" applyAlignment="1">
      <alignment vertical="center" wrapText="1"/>
    </xf>
    <xf numFmtId="0" fontId="11" fillId="0" borderId="2" xfId="0" applyFont="1" applyBorder="1" applyAlignment="1">
      <alignment vertical="center" wrapText="1"/>
    </xf>
    <xf numFmtId="0" fontId="12" fillId="0" borderId="3" xfId="0" applyFont="1" applyBorder="1" applyAlignment="1">
      <alignment horizontal="center" vertical="center" wrapText="1"/>
    </xf>
    <xf numFmtId="176" fontId="15" fillId="0" borderId="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7" fillId="0" borderId="3" xfId="0" applyFont="1" applyBorder="1" applyAlignment="1">
      <alignment vertical="center"/>
    </xf>
    <xf numFmtId="0" fontId="18" fillId="0" borderId="3" xfId="0" applyFont="1" applyBorder="1" applyAlignment="1">
      <alignment horizontal="left" vertical="center" readingOrder="1"/>
    </xf>
    <xf numFmtId="0" fontId="19" fillId="0" borderId="3" xfId="0" applyFont="1" applyBorder="1" applyAlignment="1">
      <alignment horizontal="left" vertical="center" readingOrder="1"/>
    </xf>
    <xf numFmtId="0" fontId="20" fillId="0" borderId="3" xfId="0" applyFont="1" applyBorder="1" applyAlignment="1">
      <alignment horizontal="left" vertical="top" wrapText="1" readingOrder="1"/>
    </xf>
    <xf numFmtId="0" fontId="21" fillId="0" borderId="3" xfId="0" applyFont="1" applyBorder="1" applyAlignment="1">
      <alignment horizontal="center" vertical="center" wrapText="1"/>
    </xf>
    <xf numFmtId="0" fontId="22" fillId="0" borderId="3" xfId="0" applyFont="1" applyBorder="1" applyAlignment="1">
      <alignment horizontal="left" vertical="center" wrapText="1"/>
    </xf>
    <xf numFmtId="1" fontId="21" fillId="0" borderId="3" xfId="0" applyNumberFormat="1" applyFont="1" applyBorder="1" applyAlignment="1">
      <alignment horizontal="left" vertical="center" wrapText="1"/>
    </xf>
    <xf numFmtId="0" fontId="11" fillId="0" borderId="3" xfId="0" applyFont="1" applyBorder="1" applyAlignment="1">
      <alignment horizontal="left" vertical="center" wrapText="1"/>
    </xf>
    <xf numFmtId="1" fontId="3" fillId="0" borderId="3" xfId="0" applyNumberFormat="1" applyFont="1" applyBorder="1" applyAlignment="1">
      <alignment vertical="center"/>
    </xf>
    <xf numFmtId="0" fontId="23" fillId="0" borderId="3" xfId="0" applyFont="1" applyBorder="1" applyAlignment="1">
      <alignment horizontal="left" vertical="center" wrapText="1"/>
    </xf>
    <xf numFmtId="0" fontId="24" fillId="0" borderId="0" xfId="0" applyFont="1" applyAlignment="1">
      <alignment vertical="center"/>
    </xf>
    <xf numFmtId="0" fontId="18" fillId="0" borderId="3" xfId="0" applyFont="1" applyBorder="1" applyAlignment="1">
      <alignment horizontal="left" vertical="center" wrapText="1" readingOrder="1"/>
    </xf>
    <xf numFmtId="0" fontId="3" fillId="0" borderId="3" xfId="0" applyFont="1" applyBorder="1" applyAlignment="1">
      <alignment horizontal="left" vertical="center" wrapText="1" readingOrder="1"/>
    </xf>
    <xf numFmtId="0" fontId="25" fillId="0" borderId="3" xfId="0" applyFont="1" applyBorder="1" applyAlignment="1">
      <alignment horizontal="center" vertical="center" wrapText="1"/>
    </xf>
    <xf numFmtId="0" fontId="19" fillId="0" borderId="3" xfId="0" applyFont="1" applyBorder="1" applyAlignment="1">
      <alignment horizontal="left" vertical="center" wrapText="1" readingOrder="1"/>
    </xf>
    <xf numFmtId="0" fontId="20" fillId="0" borderId="3" xfId="0" applyFont="1" applyBorder="1" applyAlignment="1">
      <alignment horizontal="left" vertical="center" wrapText="1" readingOrder="1"/>
    </xf>
    <xf numFmtId="0" fontId="22" fillId="0" borderId="3" xfId="0" applyFont="1" applyBorder="1" applyAlignment="1">
      <alignment horizontal="center" vertical="center" wrapText="1"/>
    </xf>
    <xf numFmtId="0" fontId="26" fillId="0" borderId="3" xfId="0" applyFont="1" applyBorder="1" applyAlignment="1">
      <alignment horizontal="left" vertical="center" wrapText="1" readingOrder="1"/>
    </xf>
    <xf numFmtId="0" fontId="27" fillId="0" borderId="3" xfId="0" applyFont="1" applyBorder="1" applyAlignment="1">
      <alignment horizontal="left" vertical="center" wrapText="1" readingOrder="1"/>
    </xf>
    <xf numFmtId="0" fontId="28" fillId="0" borderId="0" xfId="0" applyFont="1" applyAlignment="1">
      <alignment vertical="center"/>
    </xf>
    <xf numFmtId="0" fontId="3"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20" fillId="0" borderId="3" xfId="0" applyFont="1" applyBorder="1" applyAlignment="1">
      <alignment horizontal="center" vertical="center" wrapText="1"/>
    </xf>
    <xf numFmtId="0" fontId="3" fillId="0" borderId="0" xfId="0" applyFont="1" applyAlignment="1">
      <alignment vertical="center"/>
    </xf>
    <xf numFmtId="0" fontId="3" fillId="0" borderId="3" xfId="0" applyFont="1" applyBorder="1" applyAlignment="1">
      <alignment vertical="center"/>
    </xf>
    <xf numFmtId="0" fontId="27" fillId="0" borderId="3" xfId="0" applyFont="1" applyBorder="1" applyAlignment="1">
      <alignment vertical="top" wrapText="1"/>
    </xf>
    <xf numFmtId="0" fontId="27" fillId="0" borderId="3" xfId="0" applyFont="1" applyBorder="1" applyAlignment="1">
      <alignment vertical="center" wrapText="1"/>
    </xf>
    <xf numFmtId="0" fontId="29" fillId="0" borderId="3" xfId="0" applyFont="1" applyBorder="1" applyAlignment="1">
      <alignment vertical="center" wrapText="1"/>
    </xf>
    <xf numFmtId="0" fontId="30" fillId="0" borderId="5" xfId="0" applyFont="1" applyBorder="1" applyAlignment="1">
      <alignment horizontal="left" vertical="center" wrapText="1"/>
    </xf>
    <xf numFmtId="0" fontId="19" fillId="0" borderId="3" xfId="0" applyFont="1" applyBorder="1" applyAlignment="1">
      <alignment horizontal="left" vertical="center" wrapText="1"/>
    </xf>
    <xf numFmtId="1" fontId="31" fillId="0" borderId="3" xfId="0" applyNumberFormat="1" applyFont="1" applyBorder="1" applyAlignment="1">
      <alignment horizontal="center" vertical="center"/>
    </xf>
    <xf numFmtId="0" fontId="30" fillId="0" borderId="3" xfId="0" applyFont="1" applyBorder="1" applyAlignment="1">
      <alignment horizontal="left" vertical="center" wrapText="1"/>
    </xf>
    <xf numFmtId="177" fontId="31" fillId="0" borderId="3" xfId="0" applyNumberFormat="1" applyFont="1" applyBorder="1" applyAlignment="1">
      <alignment vertical="center"/>
    </xf>
    <xf numFmtId="0" fontId="17" fillId="0" borderId="0" xfId="0" applyFont="1" applyAlignment="1">
      <alignment vertical="center"/>
    </xf>
    <xf numFmtId="0" fontId="14" fillId="0" borderId="3" xfId="0" applyFont="1" applyBorder="1" applyAlignment="1">
      <alignment horizontal="left" vertical="center" wrapText="1" readingOrder="1"/>
    </xf>
    <xf numFmtId="0" fontId="32" fillId="0" borderId="3" xfId="0" applyFont="1" applyBorder="1" applyAlignment="1">
      <alignment horizontal="left" vertical="center" wrapText="1" readingOrder="1"/>
    </xf>
    <xf numFmtId="0" fontId="11" fillId="0" borderId="8" xfId="0" applyFont="1" applyBorder="1" applyAlignment="1">
      <alignment horizontal="left" vertical="center" wrapText="1"/>
    </xf>
    <xf numFmtId="178" fontId="11" fillId="0" borderId="8" xfId="0" applyNumberFormat="1" applyFont="1" applyBorder="1" applyAlignment="1">
      <alignment horizontal="left" vertical="center" wrapText="1"/>
    </xf>
    <xf numFmtId="179" fontId="21" fillId="0" borderId="8" xfId="0" applyNumberFormat="1" applyFont="1" applyBorder="1" applyAlignment="1">
      <alignment horizontal="left" vertical="center" wrapText="1"/>
    </xf>
    <xf numFmtId="179" fontId="22" fillId="0" borderId="8" xfId="0" applyNumberFormat="1" applyFont="1" applyBorder="1" applyAlignment="1">
      <alignment horizontal="left" vertical="center" wrapText="1"/>
    </xf>
    <xf numFmtId="179" fontId="11" fillId="0" borderId="8" xfId="0" applyNumberFormat="1" applyFont="1" applyBorder="1" applyAlignment="1">
      <alignment horizontal="left" vertical="center" wrapText="1"/>
    </xf>
    <xf numFmtId="1" fontId="3" fillId="0" borderId="8" xfId="0" applyNumberFormat="1" applyFont="1" applyBorder="1" applyAlignment="1">
      <alignment vertical="center"/>
    </xf>
    <xf numFmtId="0" fontId="18" fillId="2" borderId="9" xfId="0" applyFont="1" applyFill="1" applyBorder="1" applyAlignment="1">
      <alignment vertical="center"/>
    </xf>
    <xf numFmtId="0" fontId="34" fillId="2" borderId="9" xfId="0" applyFont="1" applyFill="1" applyBorder="1" applyAlignment="1">
      <alignment vertical="center"/>
    </xf>
    <xf numFmtId="0" fontId="35" fillId="2" borderId="9" xfId="0" applyFont="1" applyFill="1" applyBorder="1" applyAlignment="1">
      <alignment vertical="center"/>
    </xf>
    <xf numFmtId="0" fontId="35" fillId="2" borderId="9" xfId="0" applyFont="1" applyFill="1" applyBorder="1" applyAlignment="1">
      <alignment horizontal="center" vertical="center"/>
    </xf>
    <xf numFmtId="0" fontId="36" fillId="2" borderId="9" xfId="0" applyFont="1" applyFill="1" applyBorder="1" applyAlignment="1">
      <alignment horizontal="center" vertical="center"/>
    </xf>
    <xf numFmtId="0" fontId="37" fillId="2" borderId="9" xfId="0" applyFont="1" applyFill="1" applyBorder="1" applyAlignment="1">
      <alignment horizontal="center" vertical="center"/>
    </xf>
    <xf numFmtId="1" fontId="3" fillId="2" borderId="9" xfId="0" applyNumberFormat="1" applyFont="1" applyFill="1" applyBorder="1" applyAlignment="1">
      <alignment vertical="center"/>
    </xf>
    <xf numFmtId="0" fontId="38" fillId="2" borderId="9" xfId="0" applyFont="1" applyFill="1" applyBorder="1" applyAlignment="1">
      <alignment vertical="center"/>
    </xf>
    <xf numFmtId="0" fontId="20" fillId="2" borderId="9" xfId="0" applyFont="1" applyFill="1" applyBorder="1" applyAlignment="1">
      <alignment vertical="center"/>
    </xf>
    <xf numFmtId="0" fontId="3" fillId="2" borderId="9" xfId="0" applyFont="1" applyFill="1" applyBorder="1" applyAlignment="1">
      <alignment vertical="center"/>
    </xf>
    <xf numFmtId="0" fontId="36" fillId="2" borderId="9" xfId="0" applyFont="1" applyFill="1" applyBorder="1" applyAlignment="1">
      <alignment vertical="center"/>
    </xf>
    <xf numFmtId="0" fontId="39" fillId="2" borderId="9" xfId="0" applyFont="1" applyFill="1" applyBorder="1" applyAlignment="1">
      <alignment vertical="center"/>
    </xf>
    <xf numFmtId="0" fontId="39" fillId="2" borderId="9" xfId="0" applyFont="1" applyFill="1" applyBorder="1" applyAlignment="1">
      <alignment horizontal="center" vertical="center"/>
    </xf>
    <xf numFmtId="0" fontId="40" fillId="2" borderId="9" xfId="0" applyFont="1" applyFill="1" applyBorder="1" applyAlignment="1">
      <alignment horizontal="center" vertical="center"/>
    </xf>
    <xf numFmtId="0" fontId="37" fillId="2" borderId="9" xfId="0" applyFont="1" applyFill="1" applyBorder="1" applyAlignment="1">
      <alignment vertical="center"/>
    </xf>
    <xf numFmtId="0" fontId="41" fillId="0" borderId="0" xfId="0" applyFont="1" applyAlignment="1">
      <alignment vertical="center"/>
    </xf>
    <xf numFmtId="0" fontId="42" fillId="0" borderId="0" xfId="0" applyFont="1" applyAlignment="1">
      <alignment vertical="center"/>
    </xf>
    <xf numFmtId="0" fontId="3" fillId="0" borderId="0" xfId="0" applyFont="1" applyAlignment="1">
      <alignment horizontal="center" wrapText="1"/>
    </xf>
    <xf numFmtId="0" fontId="3" fillId="0" borderId="0" xfId="0" applyFont="1" applyAlignment="1">
      <alignment horizontal="left" vertical="center"/>
    </xf>
    <xf numFmtId="0" fontId="44" fillId="0" borderId="0" xfId="0" applyFont="1" applyAlignment="1">
      <alignment horizontal="left" vertical="center"/>
    </xf>
    <xf numFmtId="0" fontId="46" fillId="0" borderId="0" xfId="0" applyFont="1" applyAlignment="1">
      <alignment vertical="center"/>
    </xf>
    <xf numFmtId="0" fontId="47" fillId="0" borderId="10"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11" xfId="0" applyFont="1" applyBorder="1" applyAlignment="1">
      <alignment vertical="center" wrapText="1"/>
    </xf>
    <xf numFmtId="0" fontId="47" fillId="0" borderId="3" xfId="0" applyFont="1" applyBorder="1" applyAlignment="1">
      <alignment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7" fillId="0" borderId="3" xfId="0" applyFont="1" applyBorder="1" applyAlignment="1">
      <alignment vertical="top" wrapText="1"/>
    </xf>
    <xf numFmtId="0" fontId="47" fillId="0" borderId="0" xfId="0" applyFont="1" applyAlignment="1">
      <alignment horizontal="left" vertical="center"/>
    </xf>
    <xf numFmtId="0" fontId="46" fillId="0" borderId="0" xfId="0" applyFont="1" applyAlignment="1">
      <alignment horizontal="left" vertical="center"/>
    </xf>
    <xf numFmtId="0" fontId="44" fillId="0" borderId="0" xfId="0" applyFont="1" applyAlignment="1">
      <alignment vertical="center"/>
    </xf>
    <xf numFmtId="0" fontId="44" fillId="0" borderId="0" xfId="0" applyFont="1" applyAlignment="1">
      <alignment horizontal="center" vertical="center"/>
    </xf>
    <xf numFmtId="0" fontId="21" fillId="0" borderId="8" xfId="0" applyFont="1" applyBorder="1" applyAlignment="1">
      <alignment horizontal="center" vertical="center" wrapText="1"/>
    </xf>
    <xf numFmtId="0" fontId="22" fillId="0" borderId="8" xfId="0" applyFont="1" applyBorder="1" applyAlignment="1">
      <alignment horizontal="left" vertical="center" wrapText="1"/>
    </xf>
    <xf numFmtId="1" fontId="21" fillId="0" borderId="8" xfId="0" applyNumberFormat="1" applyFont="1" applyBorder="1" applyAlignment="1">
      <alignment horizontal="left" vertical="center" wrapText="1"/>
    </xf>
    <xf numFmtId="0" fontId="18" fillId="0" borderId="3" xfId="0" applyFont="1" applyBorder="1" applyAlignment="1">
      <alignment horizontal="left" vertical="top" wrapText="1" readingOrder="1"/>
    </xf>
    <xf numFmtId="0" fontId="23" fillId="0" borderId="2" xfId="0" applyFont="1" applyBorder="1" applyAlignment="1">
      <alignment horizontal="left" vertical="center" wrapText="1"/>
    </xf>
    <xf numFmtId="0" fontId="11" fillId="0" borderId="2" xfId="0" applyFont="1" applyBorder="1" applyAlignment="1">
      <alignment horizontal="left" vertical="center" wrapText="1"/>
    </xf>
    <xf numFmtId="1" fontId="21" fillId="0" borderId="2" xfId="0" applyNumberFormat="1" applyFont="1" applyBorder="1" applyAlignment="1">
      <alignment horizontal="left" vertical="center" wrapText="1"/>
    </xf>
    <xf numFmtId="0" fontId="16" fillId="0" borderId="2" xfId="0" applyFont="1" applyBorder="1" applyAlignment="1">
      <alignment horizontal="center" vertical="center" wrapText="1"/>
    </xf>
    <xf numFmtId="0" fontId="26" fillId="0" borderId="2" xfId="0" applyFont="1" applyBorder="1" applyAlignment="1">
      <alignment horizontal="left" vertical="center" readingOrder="1"/>
    </xf>
    <xf numFmtId="0" fontId="18" fillId="0" borderId="2" xfId="0" applyFont="1" applyBorder="1" applyAlignment="1">
      <alignment horizontal="left" vertical="center" wrapText="1" readingOrder="1"/>
    </xf>
    <xf numFmtId="0" fontId="18" fillId="0" borderId="2" xfId="0" applyFont="1" applyBorder="1" applyAlignment="1">
      <alignment horizontal="left" vertical="top" wrapText="1" readingOrder="1"/>
    </xf>
    <xf numFmtId="0" fontId="21"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6" fillId="0" borderId="3" xfId="0" applyFont="1" applyBorder="1" applyAlignment="1">
      <alignment horizontal="center" vertical="center" wrapText="1"/>
    </xf>
    <xf numFmtId="0" fontId="11" fillId="0" borderId="5" xfId="0" applyFont="1" applyBorder="1" applyAlignment="1">
      <alignment vertical="center" wrapText="1"/>
    </xf>
    <xf numFmtId="0" fontId="26" fillId="0" borderId="3" xfId="0" applyFont="1" applyBorder="1" applyAlignment="1">
      <alignment horizontal="left" vertical="center" wrapText="1"/>
    </xf>
    <xf numFmtId="0" fontId="21" fillId="0" borderId="5" xfId="0" applyFont="1" applyBorder="1" applyAlignment="1">
      <alignment horizontal="center" vertical="center" wrapText="1"/>
    </xf>
    <xf numFmtId="0" fontId="25" fillId="0" borderId="2" xfId="0" applyFont="1" applyBorder="1" applyAlignment="1">
      <alignment horizontal="center" vertical="center" wrapText="1"/>
    </xf>
    <xf numFmtId="0" fontId="22" fillId="0" borderId="2" xfId="0" applyFont="1" applyBorder="1" applyAlignment="1">
      <alignment horizontal="left" vertical="center" wrapText="1"/>
    </xf>
    <xf numFmtId="0" fontId="11" fillId="0" borderId="14" xfId="0" applyFont="1" applyBorder="1" applyAlignment="1">
      <alignment horizontal="left" vertical="center" wrapText="1"/>
    </xf>
    <xf numFmtId="1" fontId="3" fillId="0" borderId="2" xfId="0" applyNumberFormat="1" applyFont="1" applyBorder="1" applyAlignment="1">
      <alignment vertical="center"/>
    </xf>
    <xf numFmtId="0" fontId="3" fillId="0" borderId="2" xfId="0" applyFont="1" applyBorder="1" applyAlignment="1">
      <alignment vertical="center"/>
    </xf>
    <xf numFmtId="0" fontId="16" fillId="0" borderId="15" xfId="0" applyFont="1" applyBorder="1" applyAlignment="1">
      <alignment horizontal="center" vertical="center" wrapText="1"/>
    </xf>
    <xf numFmtId="0" fontId="50" fillId="0" borderId="3" xfId="0" applyFont="1" applyBorder="1" applyAlignment="1">
      <alignment vertical="center" wrapText="1"/>
    </xf>
    <xf numFmtId="0" fontId="29"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3" fillId="0" borderId="11" xfId="0" applyFont="1" applyBorder="1" applyAlignment="1">
      <alignment horizontal="center" vertical="center" wrapText="1"/>
    </xf>
    <xf numFmtId="179" fontId="3" fillId="0" borderId="8" xfId="0" applyNumberFormat="1" applyFont="1" applyBorder="1" applyAlignment="1">
      <alignment vertical="center"/>
    </xf>
    <xf numFmtId="0" fontId="31" fillId="0" borderId="3" xfId="0" applyFont="1" applyBorder="1" applyAlignment="1">
      <alignment vertical="center"/>
    </xf>
    <xf numFmtId="0" fontId="52" fillId="0" borderId="3" xfId="0" applyFont="1" applyBorder="1" applyAlignment="1">
      <alignment horizontal="left" vertical="center" readingOrder="1"/>
    </xf>
    <xf numFmtId="0" fontId="18" fillId="0" borderId="3" xfId="0" applyFont="1" applyBorder="1" applyAlignment="1">
      <alignment vertical="center"/>
    </xf>
    <xf numFmtId="0" fontId="20" fillId="0" borderId="3" xfId="0" applyFont="1" applyBorder="1" applyAlignment="1">
      <alignment horizontal="left" vertical="center" readingOrder="1"/>
    </xf>
    <xf numFmtId="0" fontId="59" fillId="0" borderId="3" xfId="0" applyFont="1" applyBorder="1" applyAlignment="1">
      <alignment horizontal="left" vertical="center" wrapText="1" readingOrder="1"/>
    </xf>
    <xf numFmtId="0" fontId="20" fillId="0" borderId="3" xfId="0" applyFont="1" applyBorder="1" applyAlignment="1">
      <alignment horizontal="left" vertical="center" wrapText="1"/>
    </xf>
    <xf numFmtId="0" fontId="60" fillId="0" borderId="3" xfId="0" applyFont="1" applyBorder="1" applyAlignment="1">
      <alignment horizontal="left" vertical="center" wrapText="1" readingOrder="1"/>
    </xf>
    <xf numFmtId="0" fontId="59" fillId="0" borderId="3" xfId="0" applyFont="1" applyBorder="1" applyAlignment="1">
      <alignment horizontal="left" vertical="center" readingOrder="1"/>
    </xf>
    <xf numFmtId="0" fontId="59" fillId="0" borderId="3" xfId="0" applyFont="1" applyBorder="1" applyAlignment="1">
      <alignment horizontal="left" vertical="top" readingOrder="1"/>
    </xf>
    <xf numFmtId="0" fontId="62" fillId="0" borderId="3" xfId="0" applyFont="1" applyBorder="1" applyAlignment="1">
      <alignment horizontal="left" vertical="center" wrapText="1" readingOrder="1"/>
    </xf>
    <xf numFmtId="0" fontId="61" fillId="0" borderId="0" xfId="0" applyFont="1" applyAlignment="1">
      <alignment horizontal="left" vertical="center" readingOrder="1"/>
    </xf>
    <xf numFmtId="0" fontId="63" fillId="0" borderId="3" xfId="0" applyFont="1" applyBorder="1" applyAlignment="1">
      <alignment horizontal="left" vertical="top" wrapText="1" readingOrder="1"/>
    </xf>
    <xf numFmtId="0" fontId="26" fillId="0" borderId="2" xfId="0" applyFont="1" applyBorder="1" applyAlignment="1">
      <alignment horizontal="left" vertical="center" wrapText="1" readingOrder="1"/>
    </xf>
    <xf numFmtId="0" fontId="20" fillId="0" borderId="2" xfId="0" applyFont="1" applyBorder="1" applyAlignment="1">
      <alignment horizontal="left" vertical="center" readingOrder="1"/>
    </xf>
    <xf numFmtId="0" fontId="18" fillId="0" borderId="2" xfId="0" applyFont="1" applyBorder="1" applyAlignment="1">
      <alignment horizontal="left" vertical="center" readingOrder="1"/>
    </xf>
    <xf numFmtId="0" fontId="20" fillId="0" borderId="2" xfId="0" applyFont="1" applyBorder="1" applyAlignment="1">
      <alignment horizontal="left" vertical="center" wrapText="1" readingOrder="1"/>
    </xf>
    <xf numFmtId="0" fontId="20" fillId="0" borderId="2" xfId="0" applyFont="1" applyBorder="1" applyAlignment="1">
      <alignment horizontal="center" vertical="center" wrapText="1"/>
    </xf>
    <xf numFmtId="0" fontId="27" fillId="0" borderId="15" xfId="0" applyFont="1" applyBorder="1" applyAlignment="1">
      <alignment horizontal="left" vertical="center" wrapText="1" readingOrder="1"/>
    </xf>
    <xf numFmtId="0" fontId="18" fillId="0" borderId="11" xfId="0" applyFont="1" applyBorder="1" applyAlignment="1">
      <alignment vertical="center" wrapText="1" readingOrder="1"/>
    </xf>
    <xf numFmtId="0" fontId="7" fillId="0" borderId="0" xfId="0" applyFont="1" applyAlignment="1">
      <alignment horizontal="left" vertical="center"/>
    </xf>
    <xf numFmtId="0" fontId="0" fillId="0" borderId="0" xfId="0" applyFont="1" applyAlignment="1">
      <alignment vertical="center"/>
    </xf>
    <xf numFmtId="0" fontId="11" fillId="0" borderId="2" xfId="0" applyFont="1" applyBorder="1" applyAlignment="1">
      <alignment horizontal="center" wrapText="1"/>
    </xf>
    <xf numFmtId="0" fontId="10" fillId="0" borderId="4" xfId="0" applyFont="1" applyBorder="1" applyAlignment="1">
      <alignment vertical="center"/>
    </xf>
    <xf numFmtId="0" fontId="6" fillId="0" borderId="2" xfId="0" applyFont="1" applyBorder="1" applyAlignment="1">
      <alignment horizontal="center" vertical="center"/>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2" fillId="0" borderId="0" xfId="0" applyFont="1" applyAlignment="1">
      <alignment horizontal="left" vertical="top"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47" fillId="0" borderId="11" xfId="0" applyFont="1" applyBorder="1" applyAlignment="1">
      <alignment horizontal="center" vertical="top" wrapText="1"/>
    </xf>
    <xf numFmtId="0" fontId="10" fillId="0" borderId="12" xfId="0" applyFont="1" applyBorder="1" applyAlignment="1">
      <alignment vertical="center"/>
    </xf>
    <xf numFmtId="0" fontId="10" fillId="0" borderId="5" xfId="0" applyFont="1" applyBorder="1" applyAlignment="1">
      <alignment vertical="center"/>
    </xf>
    <xf numFmtId="0" fontId="3" fillId="0" borderId="11" xfId="0" applyFont="1" applyBorder="1" applyAlignment="1">
      <alignment horizontal="center" vertical="center"/>
    </xf>
    <xf numFmtId="0" fontId="45" fillId="0" borderId="0" xfId="0" applyFont="1" applyAlignment="1">
      <alignment horizontal="left" vertical="center"/>
    </xf>
    <xf numFmtId="0" fontId="47" fillId="0" borderId="11" xfId="0" applyFont="1" applyBorder="1" applyAlignment="1">
      <alignment horizontal="center" vertical="center" wrapText="1"/>
    </xf>
    <xf numFmtId="0" fontId="33" fillId="0" borderId="6" xfId="0" applyFont="1" applyBorder="1" applyAlignment="1">
      <alignment horizontal="center" vertical="center" wrapText="1"/>
    </xf>
    <xf numFmtId="0" fontId="10" fillId="0" borderId="1" xfId="0" applyFont="1" applyBorder="1" applyAlignment="1">
      <alignment vertical="center"/>
    </xf>
    <xf numFmtId="0" fontId="10" fillId="0" borderId="7" xfId="0" applyFont="1" applyBorder="1" applyAlignment="1">
      <alignment vertical="center"/>
    </xf>
    <xf numFmtId="0" fontId="43" fillId="0" borderId="0" xfId="0" applyFont="1" applyAlignment="1">
      <alignment horizontal="left" vertical="center"/>
    </xf>
    <xf numFmtId="0" fontId="6" fillId="0" borderId="2" xfId="0" applyFont="1" applyBorder="1" applyAlignment="1">
      <alignment horizontal="center" wrapText="1"/>
    </xf>
    <xf numFmtId="0" fontId="9" fillId="0" borderId="1" xfId="0" applyFont="1" applyBorder="1" applyAlignment="1">
      <alignment horizontal="right" vertical="center"/>
    </xf>
    <xf numFmtId="0" fontId="4" fillId="0" borderId="0" xfId="0" applyFont="1" applyAlignment="1">
      <alignment horizontal="left" vertical="center"/>
    </xf>
    <xf numFmtId="0" fontId="49" fillId="0" borderId="2" xfId="0" applyFont="1" applyBorder="1" applyAlignment="1">
      <alignment horizontal="center" vertical="center" wrapText="1"/>
    </xf>
    <xf numFmtId="0" fontId="10" fillId="0" borderId="8" xfId="0" applyFont="1" applyBorder="1" applyAlignment="1">
      <alignment vertical="center"/>
    </xf>
    <xf numFmtId="0" fontId="48" fillId="0" borderId="0" xfId="0" applyFont="1" applyAlignment="1">
      <alignment vertical="center"/>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0</xdr:rowOff>
    </xdr:from>
    <xdr:ext cx="1047750" cy="124777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28575</xdr:rowOff>
    </xdr:from>
    <xdr:ext cx="1905000" cy="1047750"/>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99"/>
  <sheetViews>
    <sheetView tabSelected="1" view="pageLayout" topLeftCell="A13" zoomScaleNormal="100" workbookViewId="0">
      <selection activeCell="E17" sqref="E17"/>
    </sheetView>
  </sheetViews>
  <sheetFormatPr defaultColWidth="11.19921875" defaultRowHeight="15" customHeight="1"/>
  <cols>
    <col min="1" max="1" width="3.8984375" customWidth="1"/>
    <col min="2" max="2" width="5.8984375" customWidth="1"/>
    <col min="3" max="3" width="3" customWidth="1"/>
    <col min="4" max="4" width="9" customWidth="1"/>
    <col min="5" max="5" width="10.296875" customWidth="1"/>
    <col min="6" max="6" width="9.5" customWidth="1"/>
    <col min="7" max="7" width="11.19921875" customWidth="1"/>
    <col min="8" max="8" width="13.3984375" customWidth="1"/>
    <col min="9" max="9" width="5" customWidth="1"/>
    <col min="10" max="10" width="2.796875" customWidth="1"/>
    <col min="11" max="11" width="3.19921875" customWidth="1"/>
    <col min="12" max="12" width="2.796875" customWidth="1"/>
    <col min="13" max="13" width="2.59765625" customWidth="1"/>
    <col min="14" max="14" width="2.796875" customWidth="1"/>
    <col min="15" max="15" width="2.8984375" customWidth="1"/>
    <col min="16" max="16" width="3.69921875" customWidth="1"/>
    <col min="17" max="17" width="2.69921875" customWidth="1"/>
    <col min="18" max="18" width="2.19921875" customWidth="1"/>
    <col min="19" max="19" width="2.796875" customWidth="1"/>
    <col min="20" max="20" width="2.8984375" customWidth="1"/>
    <col min="21" max="21" width="2.69921875" customWidth="1"/>
    <col min="22" max="22" width="3.19921875" customWidth="1"/>
    <col min="23" max="23" width="6.09765625" customWidth="1"/>
    <col min="24" max="32" width="5.19921875" hidden="1" customWidth="1"/>
    <col min="33" max="33" width="5.09765625" hidden="1" customWidth="1"/>
    <col min="34" max="35" width="5.19921875" hidden="1" customWidth="1"/>
  </cols>
  <sheetData>
    <row r="1" spans="1:35" ht="19.5" customHeight="1">
      <c r="A1" s="1"/>
      <c r="B1" s="1"/>
      <c r="C1" s="1"/>
      <c r="D1" s="142" t="s">
        <v>0</v>
      </c>
      <c r="E1" s="134"/>
      <c r="F1" s="134"/>
      <c r="G1" s="134"/>
      <c r="H1" s="143" t="s">
        <v>1</v>
      </c>
      <c r="I1" s="134"/>
      <c r="J1" s="134"/>
      <c r="K1" s="134"/>
      <c r="L1" s="134"/>
      <c r="M1" s="134"/>
      <c r="N1" s="134"/>
      <c r="O1" s="134"/>
      <c r="P1" s="134"/>
      <c r="Q1" s="144"/>
      <c r="R1" s="134"/>
      <c r="S1" s="134"/>
      <c r="T1" s="134"/>
      <c r="U1" s="134"/>
      <c r="V1" s="134"/>
      <c r="W1" s="134"/>
    </row>
    <row r="2" spans="1:35" ht="24.75" customHeight="1">
      <c r="A2" s="1"/>
      <c r="B2" s="1"/>
      <c r="C2" s="1"/>
      <c r="D2" s="134"/>
      <c r="E2" s="134"/>
      <c r="F2" s="134"/>
      <c r="G2" s="134"/>
      <c r="H2" s="145" t="s">
        <v>2</v>
      </c>
      <c r="I2" s="134"/>
      <c r="J2" s="134"/>
      <c r="K2" s="134"/>
      <c r="L2" s="134"/>
      <c r="M2" s="134"/>
      <c r="N2" s="134"/>
      <c r="O2" s="134"/>
      <c r="P2" s="134"/>
      <c r="Q2" s="134"/>
      <c r="R2" s="134"/>
      <c r="S2" s="134"/>
      <c r="T2" s="134"/>
      <c r="U2" s="134"/>
      <c r="V2" s="134"/>
      <c r="W2" s="134"/>
      <c r="AE2" s="143"/>
      <c r="AF2" s="134"/>
      <c r="AG2" s="134"/>
      <c r="AH2" s="134"/>
      <c r="AI2" s="134"/>
    </row>
    <row r="3" spans="1:35" ht="19.5" customHeight="1">
      <c r="A3" s="1"/>
      <c r="B3" s="1"/>
      <c r="C3" s="1"/>
      <c r="D3" s="134"/>
      <c r="E3" s="134"/>
      <c r="F3" s="134"/>
      <c r="G3" s="134"/>
      <c r="H3" s="145" t="s">
        <v>3</v>
      </c>
      <c r="I3" s="134"/>
      <c r="J3" s="134"/>
      <c r="K3" s="134"/>
      <c r="L3" s="134"/>
      <c r="M3" s="134"/>
      <c r="N3" s="134"/>
      <c r="O3" s="134"/>
      <c r="P3" s="134"/>
      <c r="U3" s="3"/>
      <c r="V3" s="4"/>
      <c r="W3" s="4"/>
      <c r="X3" s="4"/>
    </row>
    <row r="4" spans="1:35" ht="15.75" customHeight="1">
      <c r="A4" s="1"/>
      <c r="B4" s="1"/>
      <c r="C4" s="1"/>
      <c r="D4" s="133" t="s">
        <v>4</v>
      </c>
      <c r="E4" s="134"/>
      <c r="F4" s="134"/>
      <c r="G4" s="134"/>
      <c r="H4" s="5" t="s">
        <v>5</v>
      </c>
      <c r="I4" s="5"/>
      <c r="J4" s="5"/>
      <c r="K4" s="5"/>
      <c r="L4" s="5"/>
      <c r="M4" s="5"/>
      <c r="N4" s="5"/>
      <c r="O4" s="5"/>
      <c r="P4" s="5"/>
    </row>
    <row r="5" spans="1:35" ht="15.75" customHeight="1">
      <c r="A5" s="6"/>
      <c r="B5" s="1"/>
      <c r="C5" s="1"/>
      <c r="D5" s="134"/>
      <c r="E5" s="134"/>
      <c r="F5" s="134"/>
      <c r="G5" s="134"/>
      <c r="H5" s="5" t="s">
        <v>177</v>
      </c>
      <c r="I5" s="5"/>
      <c r="J5" s="5"/>
      <c r="K5" s="5"/>
      <c r="L5" s="5"/>
      <c r="M5" s="5"/>
      <c r="N5" s="5"/>
      <c r="O5" s="5"/>
      <c r="P5" s="5"/>
    </row>
    <row r="6" spans="1:35" ht="19.5" customHeight="1">
      <c r="A6" s="157" t="s">
        <v>6</v>
      </c>
      <c r="B6" s="153"/>
      <c r="C6" s="153"/>
      <c r="D6" s="153"/>
      <c r="E6" s="153"/>
      <c r="F6" s="153"/>
      <c r="G6" s="153"/>
      <c r="H6" s="158" t="s">
        <v>7</v>
      </c>
      <c r="I6" s="134"/>
      <c r="J6" s="134"/>
      <c r="K6" s="134"/>
      <c r="L6" s="134"/>
      <c r="M6" s="134"/>
      <c r="N6" s="134"/>
      <c r="O6" s="134"/>
      <c r="P6" s="134"/>
      <c r="Q6" s="135" t="s">
        <v>8</v>
      </c>
      <c r="R6" s="141" t="s">
        <v>9</v>
      </c>
      <c r="S6" s="135" t="s">
        <v>10</v>
      </c>
      <c r="T6" s="135" t="s">
        <v>11</v>
      </c>
      <c r="U6" s="135" t="s">
        <v>12</v>
      </c>
      <c r="V6" s="135" t="s">
        <v>13</v>
      </c>
      <c r="W6" s="137" t="s">
        <v>14</v>
      </c>
    </row>
    <row r="7" spans="1:35" ht="21.75" customHeight="1">
      <c r="A7" s="138" t="s">
        <v>15</v>
      </c>
      <c r="B7" s="139" t="s">
        <v>16</v>
      </c>
      <c r="C7" s="139" t="s">
        <v>17</v>
      </c>
      <c r="D7" s="139" t="s">
        <v>18</v>
      </c>
      <c r="E7" s="139" t="s">
        <v>19</v>
      </c>
      <c r="F7" s="139" t="s">
        <v>20</v>
      </c>
      <c r="G7" s="139" t="s">
        <v>21</v>
      </c>
      <c r="H7" s="140" t="s">
        <v>22</v>
      </c>
      <c r="I7" s="7" t="s">
        <v>23</v>
      </c>
      <c r="J7" s="135" t="s">
        <v>8</v>
      </c>
      <c r="K7" s="141" t="s">
        <v>9</v>
      </c>
      <c r="L7" s="135" t="s">
        <v>10</v>
      </c>
      <c r="M7" s="135" t="s">
        <v>11</v>
      </c>
      <c r="N7" s="135" t="s">
        <v>12</v>
      </c>
      <c r="O7" s="156" t="s">
        <v>13</v>
      </c>
      <c r="P7" s="137" t="s">
        <v>14</v>
      </c>
      <c r="Q7" s="136"/>
      <c r="R7" s="136"/>
      <c r="S7" s="136"/>
      <c r="T7" s="136"/>
      <c r="U7" s="136"/>
      <c r="V7" s="136"/>
      <c r="W7" s="136"/>
    </row>
    <row r="8" spans="1:35" ht="15.75" customHeight="1">
      <c r="A8" s="136"/>
      <c r="B8" s="136"/>
      <c r="C8" s="136"/>
      <c r="D8" s="136"/>
      <c r="E8" s="136"/>
      <c r="F8" s="136"/>
      <c r="G8" s="136"/>
      <c r="H8" s="136"/>
      <c r="I8" s="8" t="s">
        <v>24</v>
      </c>
      <c r="J8" s="136"/>
      <c r="K8" s="136"/>
      <c r="L8" s="136"/>
      <c r="M8" s="136"/>
      <c r="N8" s="136"/>
      <c r="O8" s="136"/>
      <c r="P8" s="136"/>
      <c r="Q8" s="136"/>
      <c r="R8" s="136"/>
      <c r="S8" s="136"/>
      <c r="T8" s="136"/>
      <c r="U8" s="136"/>
      <c r="V8" s="136"/>
      <c r="W8" s="136"/>
    </row>
    <row r="9" spans="1:35" ht="21.75" customHeight="1">
      <c r="A9" s="9">
        <v>1</v>
      </c>
      <c r="B9" s="10">
        <v>45292</v>
      </c>
      <c r="C9" s="11" t="s">
        <v>25</v>
      </c>
      <c r="D9" s="114"/>
      <c r="E9" s="114"/>
      <c r="F9" s="114" t="s">
        <v>26</v>
      </c>
      <c r="G9" s="114"/>
      <c r="H9" s="114"/>
      <c r="I9" s="12"/>
      <c r="J9" s="12"/>
      <c r="K9" s="12"/>
      <c r="L9" s="12"/>
      <c r="M9" s="12"/>
      <c r="N9" s="12"/>
      <c r="O9" s="12"/>
      <c r="P9" s="12"/>
      <c r="Q9" s="12"/>
      <c r="R9" s="12"/>
      <c r="S9" s="12"/>
      <c r="T9" s="12"/>
      <c r="U9" s="12"/>
      <c r="V9" s="12"/>
      <c r="W9" s="12"/>
    </row>
    <row r="10" spans="1:35" ht="21.75" customHeight="1">
      <c r="A10" s="9">
        <v>2</v>
      </c>
      <c r="B10" s="10">
        <v>45293</v>
      </c>
      <c r="C10" s="11" t="s">
        <v>27</v>
      </c>
      <c r="D10" s="13" t="s">
        <v>28</v>
      </c>
      <c r="E10" s="14" t="s">
        <v>29</v>
      </c>
      <c r="F10" s="13" t="s">
        <v>30</v>
      </c>
      <c r="G10" s="13" t="s">
        <v>31</v>
      </c>
      <c r="H10" s="15" t="s">
        <v>32</v>
      </c>
      <c r="I10" s="16" t="s">
        <v>33</v>
      </c>
      <c r="J10" s="17">
        <v>5</v>
      </c>
      <c r="K10" s="17">
        <v>2.2999999999999998</v>
      </c>
      <c r="L10" s="17">
        <v>1.5</v>
      </c>
      <c r="M10" s="17">
        <v>2.5</v>
      </c>
      <c r="N10" s="17"/>
      <c r="O10" s="17"/>
      <c r="P10" s="18">
        <f t="shared" ref="P10:P20" si="0">W10</f>
        <v>672.5</v>
      </c>
      <c r="Q10" s="17">
        <f t="shared" ref="Q10:Q22" si="1">J10*70</f>
        <v>350</v>
      </c>
      <c r="R10" s="19">
        <f t="shared" ref="R10:R14" si="2">K10*75</f>
        <v>172.5</v>
      </c>
      <c r="S10" s="19">
        <f t="shared" ref="S10:S22" si="3">L10*25</f>
        <v>37.5</v>
      </c>
      <c r="T10" s="19">
        <f t="shared" ref="T10:T21" si="4">M10*45</f>
        <v>112.5</v>
      </c>
      <c r="U10" s="19">
        <f t="shared" ref="U10:U21" si="5">N10*60</f>
        <v>0</v>
      </c>
      <c r="V10" s="19">
        <f t="shared" ref="V10:V20" si="6">O10*150</f>
        <v>0</v>
      </c>
      <c r="W10" s="20">
        <f t="shared" ref="W10:W20" si="7">SUM(Q10:V10)</f>
        <v>672.5</v>
      </c>
    </row>
    <row r="11" spans="1:35" ht="21.75" customHeight="1">
      <c r="A11" s="9">
        <v>3</v>
      </c>
      <c r="B11" s="10">
        <v>45294</v>
      </c>
      <c r="C11" s="11" t="s">
        <v>34</v>
      </c>
      <c r="D11" s="13" t="s">
        <v>35</v>
      </c>
      <c r="E11" s="13" t="s">
        <v>36</v>
      </c>
      <c r="F11" s="13" t="s">
        <v>37</v>
      </c>
      <c r="G11" s="13" t="s">
        <v>38</v>
      </c>
      <c r="H11" s="122" t="s">
        <v>161</v>
      </c>
      <c r="I11" s="16" t="s">
        <v>23</v>
      </c>
      <c r="J11" s="21">
        <v>5</v>
      </c>
      <c r="K11" s="19">
        <v>2.1</v>
      </c>
      <c r="L11" s="19">
        <v>1.5</v>
      </c>
      <c r="M11" s="19">
        <v>2.2000000000000002</v>
      </c>
      <c r="N11" s="19">
        <v>1</v>
      </c>
      <c r="O11" s="19"/>
      <c r="P11" s="18">
        <f t="shared" si="0"/>
        <v>704</v>
      </c>
      <c r="Q11" s="17">
        <f t="shared" si="1"/>
        <v>350</v>
      </c>
      <c r="R11" s="19">
        <f t="shared" si="2"/>
        <v>157.5</v>
      </c>
      <c r="S11" s="19">
        <f t="shared" si="3"/>
        <v>37.5</v>
      </c>
      <c r="T11" s="19">
        <f t="shared" si="4"/>
        <v>99.000000000000014</v>
      </c>
      <c r="U11" s="19">
        <f t="shared" si="5"/>
        <v>60</v>
      </c>
      <c r="V11" s="19">
        <f t="shared" si="6"/>
        <v>0</v>
      </c>
      <c r="W11" s="20">
        <f t="shared" si="7"/>
        <v>704</v>
      </c>
      <c r="Y11" s="22"/>
    </row>
    <row r="12" spans="1:35" ht="21" customHeight="1">
      <c r="A12" s="9">
        <v>4</v>
      </c>
      <c r="B12" s="10">
        <v>45297</v>
      </c>
      <c r="C12" s="11" t="s">
        <v>39</v>
      </c>
      <c r="D12" s="13" t="s">
        <v>35</v>
      </c>
      <c r="E12" s="27" t="s">
        <v>40</v>
      </c>
      <c r="F12" s="13" t="s">
        <v>30</v>
      </c>
      <c r="G12" s="23" t="s">
        <v>41</v>
      </c>
      <c r="H12" s="27" t="s">
        <v>42</v>
      </c>
      <c r="I12" s="16"/>
      <c r="J12" s="21">
        <v>5</v>
      </c>
      <c r="K12" s="19">
        <v>2.2000000000000002</v>
      </c>
      <c r="L12" s="19">
        <v>1.5</v>
      </c>
      <c r="M12" s="19">
        <v>2</v>
      </c>
      <c r="N12" s="19"/>
      <c r="O12" s="19"/>
      <c r="P12" s="18">
        <f t="shared" si="0"/>
        <v>642.5</v>
      </c>
      <c r="Q12" s="17">
        <f t="shared" si="1"/>
        <v>350</v>
      </c>
      <c r="R12" s="19">
        <f t="shared" si="2"/>
        <v>165</v>
      </c>
      <c r="S12" s="19">
        <f t="shared" si="3"/>
        <v>37.5</v>
      </c>
      <c r="T12" s="19">
        <f t="shared" si="4"/>
        <v>90</v>
      </c>
      <c r="U12" s="19">
        <f t="shared" si="5"/>
        <v>0</v>
      </c>
      <c r="V12" s="19">
        <f t="shared" si="6"/>
        <v>0</v>
      </c>
      <c r="W12" s="20">
        <f t="shared" si="7"/>
        <v>642.5</v>
      </c>
    </row>
    <row r="13" spans="1:35" ht="20.25" customHeight="1">
      <c r="A13" s="9">
        <v>5</v>
      </c>
      <c r="B13" s="10">
        <v>45298</v>
      </c>
      <c r="C13" s="11" t="s">
        <v>43</v>
      </c>
      <c r="D13" s="13" t="s">
        <v>44</v>
      </c>
      <c r="E13" s="121" t="s">
        <v>165</v>
      </c>
      <c r="F13" s="13" t="s">
        <v>45</v>
      </c>
      <c r="G13" s="23" t="s">
        <v>163</v>
      </c>
      <c r="H13" s="27" t="s">
        <v>46</v>
      </c>
      <c r="I13" s="25" t="s">
        <v>23</v>
      </c>
      <c r="J13" s="21">
        <v>5</v>
      </c>
      <c r="K13" s="19">
        <v>2</v>
      </c>
      <c r="L13" s="19">
        <v>1.5</v>
      </c>
      <c r="M13" s="19">
        <v>1.5</v>
      </c>
      <c r="N13" s="19">
        <v>1</v>
      </c>
      <c r="O13" s="19"/>
      <c r="P13" s="18">
        <f t="shared" si="0"/>
        <v>665</v>
      </c>
      <c r="Q13" s="17">
        <f t="shared" si="1"/>
        <v>350</v>
      </c>
      <c r="R13" s="19">
        <f t="shared" si="2"/>
        <v>150</v>
      </c>
      <c r="S13" s="19">
        <f t="shared" si="3"/>
        <v>37.5</v>
      </c>
      <c r="T13" s="19">
        <f t="shared" si="4"/>
        <v>67.5</v>
      </c>
      <c r="U13" s="19">
        <f t="shared" si="5"/>
        <v>60</v>
      </c>
      <c r="V13" s="19">
        <f t="shared" si="6"/>
        <v>0</v>
      </c>
      <c r="W13" s="20">
        <f t="shared" si="7"/>
        <v>665</v>
      </c>
    </row>
    <row r="14" spans="1:35" ht="21.75" customHeight="1">
      <c r="A14" s="9">
        <v>6</v>
      </c>
      <c r="B14" s="10">
        <v>45299</v>
      </c>
      <c r="C14" s="11" t="s">
        <v>25</v>
      </c>
      <c r="D14" s="26" t="s">
        <v>47</v>
      </c>
      <c r="E14" s="13" t="s">
        <v>48</v>
      </c>
      <c r="F14" s="115" t="s">
        <v>49</v>
      </c>
      <c r="G14" s="26" t="s">
        <v>50</v>
      </c>
      <c r="H14" s="27" t="s">
        <v>51</v>
      </c>
      <c r="I14" s="16" t="s">
        <v>24</v>
      </c>
      <c r="J14" s="21">
        <v>5</v>
      </c>
      <c r="K14" s="19">
        <v>1</v>
      </c>
      <c r="L14" s="19">
        <v>1.5</v>
      </c>
      <c r="M14" s="19">
        <v>2.2000000000000002</v>
      </c>
      <c r="N14" s="19"/>
      <c r="O14" s="19">
        <v>1</v>
      </c>
      <c r="P14" s="18">
        <f t="shared" si="0"/>
        <v>711.5</v>
      </c>
      <c r="Q14" s="17">
        <f t="shared" si="1"/>
        <v>350</v>
      </c>
      <c r="R14" s="19">
        <f t="shared" si="2"/>
        <v>75</v>
      </c>
      <c r="S14" s="19">
        <f t="shared" si="3"/>
        <v>37.5</v>
      </c>
      <c r="T14" s="19">
        <f t="shared" si="4"/>
        <v>99.000000000000014</v>
      </c>
      <c r="U14" s="19">
        <f t="shared" si="5"/>
        <v>0</v>
      </c>
      <c r="V14" s="19">
        <f t="shared" si="6"/>
        <v>150</v>
      </c>
      <c r="W14" s="20">
        <f t="shared" si="7"/>
        <v>711.5</v>
      </c>
    </row>
    <row r="15" spans="1:35" ht="22.5" customHeight="1">
      <c r="A15" s="9">
        <v>7</v>
      </c>
      <c r="B15" s="10">
        <v>45300</v>
      </c>
      <c r="C15" s="11" t="s">
        <v>27</v>
      </c>
      <c r="D15" s="23" t="s">
        <v>168</v>
      </c>
      <c r="E15" s="23" t="s">
        <v>52</v>
      </c>
      <c r="F15" s="23" t="s">
        <v>30</v>
      </c>
      <c r="G15" s="23" t="s">
        <v>53</v>
      </c>
      <c r="H15" s="27" t="s">
        <v>54</v>
      </c>
      <c r="I15" s="28"/>
      <c r="J15" s="17">
        <v>5</v>
      </c>
      <c r="K15" s="19">
        <v>2.1</v>
      </c>
      <c r="L15" s="19">
        <v>1.7</v>
      </c>
      <c r="M15" s="19">
        <v>2.2000000000000002</v>
      </c>
      <c r="N15" s="19"/>
      <c r="O15" s="19"/>
      <c r="P15" s="18">
        <f t="shared" si="0"/>
        <v>607</v>
      </c>
      <c r="Q15" s="17">
        <f t="shared" si="1"/>
        <v>350</v>
      </c>
      <c r="R15" s="19">
        <f>K15*55</f>
        <v>115.5</v>
      </c>
      <c r="S15" s="19">
        <f t="shared" si="3"/>
        <v>42.5</v>
      </c>
      <c r="T15" s="19">
        <f t="shared" si="4"/>
        <v>99.000000000000014</v>
      </c>
      <c r="U15" s="19">
        <f t="shared" si="5"/>
        <v>0</v>
      </c>
      <c r="V15" s="19">
        <f t="shared" si="6"/>
        <v>0</v>
      </c>
      <c r="W15" s="20">
        <f t="shared" si="7"/>
        <v>607</v>
      </c>
    </row>
    <row r="16" spans="1:35" ht="22.5" customHeight="1">
      <c r="A16" s="9">
        <v>8</v>
      </c>
      <c r="B16" s="10">
        <v>45301</v>
      </c>
      <c r="C16" s="11" t="s">
        <v>34</v>
      </c>
      <c r="D16" s="123" t="s">
        <v>167</v>
      </c>
      <c r="E16" s="118" t="s">
        <v>169</v>
      </c>
      <c r="F16" s="118" t="s">
        <v>164</v>
      </c>
      <c r="G16" s="118" t="s">
        <v>166</v>
      </c>
      <c r="H16" s="120" t="s">
        <v>162</v>
      </c>
      <c r="I16" s="25" t="s">
        <v>23</v>
      </c>
      <c r="J16" s="17">
        <v>5</v>
      </c>
      <c r="K16" s="17">
        <v>2.2000000000000002</v>
      </c>
      <c r="L16" s="17">
        <v>1.5</v>
      </c>
      <c r="M16" s="17">
        <v>2.2999999999999998</v>
      </c>
      <c r="N16" s="17">
        <v>1</v>
      </c>
      <c r="O16" s="17"/>
      <c r="P16" s="18">
        <f t="shared" si="0"/>
        <v>716</v>
      </c>
      <c r="Q16" s="17">
        <f t="shared" si="1"/>
        <v>350</v>
      </c>
      <c r="R16" s="19">
        <f t="shared" ref="R16:R22" si="8">K16*75</f>
        <v>165</v>
      </c>
      <c r="S16" s="19">
        <f t="shared" si="3"/>
        <v>37.5</v>
      </c>
      <c r="T16" s="19">
        <f t="shared" si="4"/>
        <v>103.49999999999999</v>
      </c>
      <c r="U16" s="19">
        <f t="shared" si="5"/>
        <v>60</v>
      </c>
      <c r="V16" s="19">
        <f t="shared" si="6"/>
        <v>0</v>
      </c>
      <c r="W16" s="20">
        <f t="shared" si="7"/>
        <v>716</v>
      </c>
      <c r="AA16" s="31"/>
    </row>
    <row r="17" spans="1:35" ht="22.5" customHeight="1">
      <c r="A17" s="9">
        <v>9</v>
      </c>
      <c r="B17" s="10">
        <v>45304</v>
      </c>
      <c r="C17" s="32" t="s">
        <v>39</v>
      </c>
      <c r="D17" s="33" t="s">
        <v>35</v>
      </c>
      <c r="E17" s="33" t="s">
        <v>178</v>
      </c>
      <c r="F17" s="13" t="s">
        <v>30</v>
      </c>
      <c r="G17" s="33" t="s">
        <v>56</v>
      </c>
      <c r="H17" s="119" t="s">
        <v>57</v>
      </c>
      <c r="I17" s="7"/>
      <c r="J17" s="17">
        <v>5</v>
      </c>
      <c r="K17" s="17">
        <v>2.2000000000000002</v>
      </c>
      <c r="L17" s="17">
        <v>1.7</v>
      </c>
      <c r="M17" s="17">
        <v>2.5</v>
      </c>
      <c r="N17" s="17"/>
      <c r="O17" s="17"/>
      <c r="P17" s="18">
        <f t="shared" si="0"/>
        <v>670</v>
      </c>
      <c r="Q17" s="17">
        <f t="shared" si="1"/>
        <v>350</v>
      </c>
      <c r="R17" s="19">
        <f t="shared" si="8"/>
        <v>165</v>
      </c>
      <c r="S17" s="19">
        <f t="shared" si="3"/>
        <v>42.5</v>
      </c>
      <c r="T17" s="19">
        <f t="shared" si="4"/>
        <v>112.5</v>
      </c>
      <c r="U17" s="19">
        <f t="shared" si="5"/>
        <v>0</v>
      </c>
      <c r="V17" s="19">
        <f t="shared" si="6"/>
        <v>0</v>
      </c>
      <c r="W17" s="20">
        <f t="shared" si="7"/>
        <v>670</v>
      </c>
      <c r="X17" s="35"/>
      <c r="Y17" s="35"/>
      <c r="Z17" s="35"/>
      <c r="AA17" s="35"/>
      <c r="AB17" s="35"/>
      <c r="AC17" s="35"/>
      <c r="AD17" s="35"/>
      <c r="AE17" s="35"/>
      <c r="AF17" s="35"/>
      <c r="AG17" s="35"/>
      <c r="AH17" s="35"/>
      <c r="AI17" s="35"/>
    </row>
    <row r="18" spans="1:35" ht="22.5" customHeight="1">
      <c r="A18" s="9">
        <v>10</v>
      </c>
      <c r="B18" s="10">
        <v>45305</v>
      </c>
      <c r="C18" s="32" t="s">
        <v>43</v>
      </c>
      <c r="D18" s="13" t="s">
        <v>58</v>
      </c>
      <c r="E18" s="116" t="s">
        <v>59</v>
      </c>
      <c r="F18" s="13" t="s">
        <v>60</v>
      </c>
      <c r="G18" s="33" t="s">
        <v>61</v>
      </c>
      <c r="H18" s="34" t="s">
        <v>62</v>
      </c>
      <c r="I18" s="16" t="s">
        <v>23</v>
      </c>
      <c r="J18" s="17">
        <v>5</v>
      </c>
      <c r="K18" s="19">
        <v>2.2000000000000002</v>
      </c>
      <c r="L18" s="19">
        <v>1.7</v>
      </c>
      <c r="M18" s="19">
        <v>2.2999999999999998</v>
      </c>
      <c r="N18" s="19">
        <v>1</v>
      </c>
      <c r="O18" s="19"/>
      <c r="P18" s="18">
        <f t="shared" si="0"/>
        <v>721</v>
      </c>
      <c r="Q18" s="17">
        <f t="shared" si="1"/>
        <v>350</v>
      </c>
      <c r="R18" s="19">
        <f t="shared" si="8"/>
        <v>165</v>
      </c>
      <c r="S18" s="19">
        <f t="shared" si="3"/>
        <v>42.5</v>
      </c>
      <c r="T18" s="19">
        <f t="shared" si="4"/>
        <v>103.49999999999999</v>
      </c>
      <c r="U18" s="19">
        <f t="shared" si="5"/>
        <v>60</v>
      </c>
      <c r="V18" s="19">
        <f t="shared" si="6"/>
        <v>0</v>
      </c>
      <c r="W18" s="20">
        <f t="shared" si="7"/>
        <v>721</v>
      </c>
      <c r="X18" s="35"/>
      <c r="Y18" s="35"/>
      <c r="Z18" s="35"/>
      <c r="AA18" s="35"/>
      <c r="AB18" s="35"/>
      <c r="AC18" s="35"/>
      <c r="AD18" s="35"/>
      <c r="AE18" s="35"/>
      <c r="AF18" s="35"/>
      <c r="AG18" s="35"/>
      <c r="AH18" s="35"/>
      <c r="AI18" s="35"/>
    </row>
    <row r="19" spans="1:35" ht="22.5" customHeight="1">
      <c r="A19" s="9">
        <v>11</v>
      </c>
      <c r="B19" s="10">
        <v>45306</v>
      </c>
      <c r="C19" s="11" t="s">
        <v>25</v>
      </c>
      <c r="D19" s="23" t="s">
        <v>63</v>
      </c>
      <c r="E19" s="29" t="s">
        <v>64</v>
      </c>
      <c r="F19" s="117" t="s">
        <v>160</v>
      </c>
      <c r="G19" s="117" t="s">
        <v>65</v>
      </c>
      <c r="H19" s="27" t="s">
        <v>66</v>
      </c>
      <c r="I19" s="16" t="s">
        <v>24</v>
      </c>
      <c r="J19" s="21">
        <v>5</v>
      </c>
      <c r="K19" s="19">
        <v>1</v>
      </c>
      <c r="L19" s="19">
        <v>1.5</v>
      </c>
      <c r="M19" s="19">
        <v>2.2000000000000002</v>
      </c>
      <c r="N19" s="19"/>
      <c r="O19" s="19">
        <v>1</v>
      </c>
      <c r="P19" s="18">
        <f t="shared" si="0"/>
        <v>711.5</v>
      </c>
      <c r="Q19" s="17">
        <f t="shared" si="1"/>
        <v>350</v>
      </c>
      <c r="R19" s="19">
        <f t="shared" si="8"/>
        <v>75</v>
      </c>
      <c r="S19" s="19">
        <f t="shared" si="3"/>
        <v>37.5</v>
      </c>
      <c r="T19" s="19">
        <f t="shared" si="4"/>
        <v>99.000000000000014</v>
      </c>
      <c r="U19" s="19">
        <f t="shared" si="5"/>
        <v>0</v>
      </c>
      <c r="V19" s="19">
        <f t="shared" si="6"/>
        <v>150</v>
      </c>
      <c r="W19" s="20">
        <f t="shared" si="7"/>
        <v>711.5</v>
      </c>
    </row>
    <row r="20" spans="1:35" ht="22.5" customHeight="1">
      <c r="A20" s="9">
        <v>12</v>
      </c>
      <c r="B20" s="10">
        <v>45307</v>
      </c>
      <c r="C20" s="11" t="s">
        <v>27</v>
      </c>
      <c r="D20" s="23" t="s">
        <v>28</v>
      </c>
      <c r="E20" s="27" t="s">
        <v>67</v>
      </c>
      <c r="F20" s="34" t="s">
        <v>30</v>
      </c>
      <c r="G20" s="29" t="s">
        <v>68</v>
      </c>
      <c r="H20" s="30" t="s">
        <v>69</v>
      </c>
      <c r="I20" s="16"/>
      <c r="J20" s="17">
        <v>5</v>
      </c>
      <c r="K20" s="19">
        <v>2.2000000000000002</v>
      </c>
      <c r="L20" s="19">
        <v>1.4</v>
      </c>
      <c r="M20" s="19">
        <v>2.2000000000000002</v>
      </c>
      <c r="N20" s="19"/>
      <c r="O20" s="19"/>
      <c r="P20" s="18">
        <f t="shared" si="0"/>
        <v>649</v>
      </c>
      <c r="Q20" s="17">
        <f t="shared" si="1"/>
        <v>350</v>
      </c>
      <c r="R20" s="19">
        <f t="shared" si="8"/>
        <v>165</v>
      </c>
      <c r="S20" s="19">
        <f t="shared" si="3"/>
        <v>35</v>
      </c>
      <c r="T20" s="19">
        <f t="shared" si="4"/>
        <v>99.000000000000014</v>
      </c>
      <c r="U20" s="19">
        <f t="shared" si="5"/>
        <v>0</v>
      </c>
      <c r="V20" s="19">
        <f t="shared" si="6"/>
        <v>0</v>
      </c>
      <c r="W20" s="20">
        <f t="shared" si="7"/>
        <v>649</v>
      </c>
    </row>
    <row r="21" spans="1:35" ht="22.5" customHeight="1">
      <c r="A21" s="9">
        <v>13</v>
      </c>
      <c r="B21" s="10">
        <v>45308</v>
      </c>
      <c r="C21" s="11" t="s">
        <v>34</v>
      </c>
      <c r="D21" s="37" t="s">
        <v>35</v>
      </c>
      <c r="E21" s="38" t="s">
        <v>70</v>
      </c>
      <c r="F21" s="38" t="s">
        <v>71</v>
      </c>
      <c r="G21" s="38" t="s">
        <v>72</v>
      </c>
      <c r="H21" s="38" t="s">
        <v>73</v>
      </c>
      <c r="I21" s="39" t="s">
        <v>23</v>
      </c>
      <c r="J21" s="40">
        <v>5</v>
      </c>
      <c r="K21" s="41">
        <v>2.2999999999999998</v>
      </c>
      <c r="L21" s="41">
        <v>1.5</v>
      </c>
      <c r="M21" s="41">
        <v>2</v>
      </c>
      <c r="N21" s="41">
        <v>1</v>
      </c>
      <c r="O21" s="41"/>
      <c r="P21" s="42">
        <f>W21:W49</f>
        <v>710</v>
      </c>
      <c r="Q21" s="43">
        <f t="shared" si="1"/>
        <v>350</v>
      </c>
      <c r="R21" s="41">
        <f t="shared" si="8"/>
        <v>172.5</v>
      </c>
      <c r="S21" s="41">
        <f t="shared" si="3"/>
        <v>37.5</v>
      </c>
      <c r="T21" s="41">
        <f t="shared" si="4"/>
        <v>90</v>
      </c>
      <c r="U21" s="41">
        <f t="shared" si="5"/>
        <v>60</v>
      </c>
      <c r="V21" s="41">
        <f>O21*120</f>
        <v>0</v>
      </c>
      <c r="W21" s="44">
        <f>Q21+R21+S21+T21+U21+V21</f>
        <v>710</v>
      </c>
      <c r="X21" s="45"/>
      <c r="Y21" s="35"/>
      <c r="Z21" s="35"/>
      <c r="AA21" s="35"/>
      <c r="AB21" s="35"/>
      <c r="AC21" s="35"/>
      <c r="AD21" s="35"/>
      <c r="AE21" s="35"/>
      <c r="AF21" s="35"/>
      <c r="AG21" s="35"/>
      <c r="AH21" s="35"/>
      <c r="AI21" s="35"/>
    </row>
    <row r="22" spans="1:35" ht="22.5" customHeight="1">
      <c r="A22" s="9">
        <v>14</v>
      </c>
      <c r="B22" s="10">
        <v>45311</v>
      </c>
      <c r="C22" s="32" t="s">
        <v>39</v>
      </c>
      <c r="D22" s="24" t="s">
        <v>74</v>
      </c>
      <c r="E22" s="46"/>
      <c r="F22" s="46"/>
      <c r="G22" s="46"/>
      <c r="H22" s="47"/>
      <c r="I22" s="25"/>
      <c r="J22" s="21">
        <v>6</v>
      </c>
      <c r="K22" s="19">
        <v>2</v>
      </c>
      <c r="L22" s="19"/>
      <c r="M22" s="19"/>
      <c r="N22" s="19"/>
      <c r="O22" s="19"/>
      <c r="P22" s="18">
        <f>W22</f>
        <v>570</v>
      </c>
      <c r="Q22" s="17">
        <f t="shared" si="1"/>
        <v>420</v>
      </c>
      <c r="R22" s="19">
        <f t="shared" si="8"/>
        <v>150</v>
      </c>
      <c r="S22" s="19">
        <f t="shared" si="3"/>
        <v>0</v>
      </c>
      <c r="T22" s="19"/>
      <c r="U22" s="19"/>
      <c r="V22" s="19"/>
      <c r="W22" s="20">
        <f>SUM(Q22:V22)</f>
        <v>570</v>
      </c>
      <c r="X22" s="35"/>
      <c r="Y22" s="35"/>
      <c r="Z22" s="35"/>
      <c r="AA22" s="35"/>
      <c r="AB22" s="35"/>
      <c r="AC22" s="35"/>
      <c r="AD22" s="35"/>
      <c r="AE22" s="35"/>
      <c r="AF22" s="35"/>
      <c r="AG22" s="35"/>
      <c r="AH22" s="35"/>
      <c r="AI22" s="35"/>
    </row>
    <row r="23" spans="1:35" ht="21.75" customHeight="1">
      <c r="A23" s="152" t="s">
        <v>75</v>
      </c>
      <c r="B23" s="153"/>
      <c r="C23" s="153"/>
      <c r="D23" s="153"/>
      <c r="E23" s="153"/>
      <c r="F23" s="153"/>
      <c r="G23" s="153"/>
      <c r="H23" s="154"/>
      <c r="I23" s="48"/>
      <c r="J23" s="49">
        <f t="shared" ref="J23:W23" si="9">SUM(J10:J22)/14</f>
        <v>4.7142857142857144</v>
      </c>
      <c r="K23" s="49">
        <f t="shared" si="9"/>
        <v>1.842857142857143</v>
      </c>
      <c r="L23" s="49">
        <f t="shared" si="9"/>
        <v>1.3214285714285712</v>
      </c>
      <c r="M23" s="49">
        <f t="shared" si="9"/>
        <v>1.8642857142857141</v>
      </c>
      <c r="N23" s="49">
        <f t="shared" si="9"/>
        <v>0.35714285714285715</v>
      </c>
      <c r="O23" s="49">
        <f t="shared" si="9"/>
        <v>0.14285714285714285</v>
      </c>
      <c r="P23" s="50">
        <f t="shared" si="9"/>
        <v>625</v>
      </c>
      <c r="Q23" s="51">
        <f t="shared" si="9"/>
        <v>330</v>
      </c>
      <c r="R23" s="52">
        <f t="shared" si="9"/>
        <v>135.21428571428572</v>
      </c>
      <c r="S23" s="49">
        <f t="shared" si="9"/>
        <v>33.035714285714285</v>
      </c>
      <c r="T23" s="49">
        <f t="shared" si="9"/>
        <v>83.892857142857139</v>
      </c>
      <c r="U23" s="49">
        <f t="shared" si="9"/>
        <v>21.428571428571427</v>
      </c>
      <c r="V23" s="49">
        <f t="shared" si="9"/>
        <v>21.428571428571427</v>
      </c>
      <c r="W23" s="53">
        <f t="shared" si="9"/>
        <v>625</v>
      </c>
    </row>
    <row r="24" spans="1:35" ht="15.75" customHeight="1">
      <c r="A24" s="54" t="s">
        <v>76</v>
      </c>
      <c r="B24" s="54"/>
      <c r="C24" s="54"/>
      <c r="D24" s="54"/>
      <c r="E24" s="54"/>
      <c r="F24" s="54"/>
      <c r="G24" s="54"/>
      <c r="H24" s="55"/>
      <c r="I24" s="56" t="s">
        <v>77</v>
      </c>
      <c r="J24" s="57"/>
      <c r="K24" s="57"/>
      <c r="L24" s="57"/>
      <c r="M24" s="58"/>
      <c r="N24" s="59"/>
      <c r="O24" s="59"/>
      <c r="P24" s="60"/>
      <c r="Q24" s="35"/>
      <c r="R24" s="35"/>
      <c r="S24" s="35"/>
      <c r="T24" s="35"/>
      <c r="U24" s="35"/>
      <c r="V24" s="35"/>
    </row>
    <row r="25" spans="1:35" ht="15.75" customHeight="1">
      <c r="A25" s="61" t="s">
        <v>78</v>
      </c>
      <c r="B25" s="62" t="s">
        <v>79</v>
      </c>
      <c r="C25" s="54"/>
      <c r="D25" s="54"/>
      <c r="E25" s="54"/>
      <c r="F25" s="54"/>
      <c r="G25" s="54"/>
      <c r="H25" s="63"/>
      <c r="I25" s="64"/>
      <c r="J25" s="65"/>
      <c r="K25" s="65"/>
      <c r="L25" s="66" t="s">
        <v>80</v>
      </c>
      <c r="M25" s="66"/>
      <c r="N25" s="67"/>
      <c r="O25" s="59"/>
      <c r="P25" s="63"/>
    </row>
    <row r="26" spans="1:35" ht="15.75" customHeight="1">
      <c r="A26" s="61" t="s">
        <v>81</v>
      </c>
      <c r="B26" s="62" t="s">
        <v>82</v>
      </c>
      <c r="C26" s="54"/>
      <c r="D26" s="54"/>
      <c r="E26" s="54"/>
      <c r="F26" s="54"/>
      <c r="G26" s="54"/>
      <c r="H26" s="63"/>
      <c r="I26" s="68"/>
      <c r="J26" s="59"/>
      <c r="K26" s="59"/>
      <c r="L26" s="59"/>
      <c r="M26" s="59"/>
      <c r="N26" s="59"/>
      <c r="O26" s="59"/>
      <c r="P26" s="63"/>
    </row>
    <row r="27" spans="1:35" ht="15.75" customHeight="1">
      <c r="A27" s="69" t="s">
        <v>75</v>
      </c>
      <c r="B27" s="70"/>
      <c r="C27" s="70"/>
      <c r="D27" s="70"/>
      <c r="E27" s="70"/>
      <c r="F27" s="70"/>
      <c r="G27" s="70"/>
      <c r="H27" s="35"/>
      <c r="I27" s="35"/>
      <c r="J27" s="2"/>
      <c r="K27" s="2"/>
      <c r="L27" s="2"/>
      <c r="M27" s="2"/>
      <c r="N27" s="2"/>
      <c r="O27" s="2"/>
      <c r="R27" s="71"/>
      <c r="S27" s="71"/>
      <c r="T27" s="71"/>
      <c r="U27" s="71"/>
      <c r="V27" s="35"/>
      <c r="W27" s="35"/>
    </row>
    <row r="28" spans="1:35" ht="17.25" customHeight="1">
      <c r="B28" s="155" t="s">
        <v>83</v>
      </c>
      <c r="C28" s="134"/>
      <c r="D28" s="134"/>
      <c r="E28" s="134"/>
      <c r="F28" s="134"/>
      <c r="G28" s="134"/>
      <c r="H28" s="134"/>
      <c r="I28" s="134"/>
      <c r="J28" s="134"/>
      <c r="K28" s="134"/>
      <c r="L28" s="134"/>
      <c r="M28" s="134"/>
      <c r="N28" s="134"/>
      <c r="O28" s="134"/>
    </row>
    <row r="29" spans="1:35" ht="15.75" customHeight="1">
      <c r="B29" s="155" t="s">
        <v>84</v>
      </c>
      <c r="C29" s="134"/>
      <c r="D29" s="134"/>
      <c r="E29" s="134"/>
      <c r="F29" s="134"/>
      <c r="G29" s="134"/>
      <c r="H29" s="134"/>
      <c r="I29" s="134"/>
      <c r="J29" s="134"/>
      <c r="K29" s="134"/>
      <c r="L29" s="134"/>
      <c r="M29" s="134"/>
      <c r="N29" s="134"/>
      <c r="O29" s="134"/>
    </row>
    <row r="30" spans="1:35" ht="15.75" customHeight="1">
      <c r="B30" s="155" t="s">
        <v>85</v>
      </c>
      <c r="C30" s="134"/>
      <c r="D30" s="134"/>
      <c r="E30" s="134"/>
      <c r="F30" s="134"/>
      <c r="G30" s="134"/>
      <c r="H30" s="134"/>
      <c r="I30" s="134"/>
      <c r="J30" s="134"/>
      <c r="K30" s="134"/>
      <c r="L30" s="134"/>
      <c r="M30" s="134"/>
      <c r="N30" s="134"/>
      <c r="O30" s="134"/>
    </row>
    <row r="31" spans="1:35" ht="23.25" customHeight="1">
      <c r="B31" s="72"/>
      <c r="C31" s="72"/>
      <c r="D31" s="72"/>
      <c r="E31" s="72"/>
      <c r="F31" s="72"/>
      <c r="G31" s="72"/>
      <c r="H31" s="72"/>
      <c r="I31" s="72"/>
      <c r="J31" s="72"/>
      <c r="K31" s="72"/>
      <c r="L31" s="72"/>
      <c r="M31" s="72"/>
      <c r="N31" s="72"/>
      <c r="O31" s="72"/>
    </row>
    <row r="32" spans="1:35" ht="164.25" customHeight="1"/>
    <row r="33" spans="1:14" ht="29.25" customHeight="1">
      <c r="A33" s="73" t="s">
        <v>86</v>
      </c>
      <c r="B33" s="35"/>
      <c r="C33" s="35"/>
      <c r="D33" s="35"/>
      <c r="E33" s="35"/>
      <c r="F33" s="35"/>
      <c r="G33" s="35"/>
      <c r="H33" s="35"/>
      <c r="I33" s="35"/>
    </row>
    <row r="34" spans="1:14" ht="15.75" customHeight="1">
      <c r="A34" s="150" t="s">
        <v>87</v>
      </c>
      <c r="B34" s="134"/>
      <c r="C34" s="134"/>
      <c r="D34" s="134"/>
      <c r="E34" s="134"/>
      <c r="F34" s="134"/>
      <c r="G34" s="134"/>
      <c r="H34" s="134"/>
      <c r="I34" s="134"/>
      <c r="J34" s="134"/>
      <c r="K34" s="134"/>
      <c r="N34" s="2"/>
    </row>
    <row r="35" spans="1:14" ht="15.75" customHeight="1">
      <c r="A35" s="74" t="s">
        <v>88</v>
      </c>
    </row>
    <row r="36" spans="1:14" ht="48" customHeight="1">
      <c r="A36" s="75" t="s">
        <v>89</v>
      </c>
      <c r="B36" s="151" t="s">
        <v>90</v>
      </c>
      <c r="C36" s="147"/>
      <c r="D36" s="148"/>
      <c r="E36" s="76" t="s">
        <v>91</v>
      </c>
      <c r="F36" s="77" t="s">
        <v>92</v>
      </c>
      <c r="G36" s="78" t="s">
        <v>93</v>
      </c>
      <c r="H36" s="151" t="s">
        <v>94</v>
      </c>
      <c r="I36" s="147"/>
      <c r="J36" s="147"/>
      <c r="K36" s="147"/>
      <c r="L36" s="148"/>
    </row>
    <row r="37" spans="1:14" ht="30" customHeight="1">
      <c r="A37" s="79" t="s">
        <v>95</v>
      </c>
      <c r="B37" s="146"/>
      <c r="C37" s="147"/>
      <c r="D37" s="148"/>
      <c r="E37" s="36"/>
      <c r="F37" s="36"/>
      <c r="G37" s="36"/>
      <c r="H37" s="146" t="s">
        <v>96</v>
      </c>
      <c r="I37" s="147"/>
      <c r="J37" s="147"/>
      <c r="K37" s="147"/>
      <c r="L37" s="148"/>
    </row>
    <row r="38" spans="1:14" ht="30" customHeight="1">
      <c r="A38" s="80" t="s">
        <v>97</v>
      </c>
      <c r="B38" s="146"/>
      <c r="C38" s="147"/>
      <c r="D38" s="148"/>
      <c r="E38" s="36"/>
      <c r="F38" s="36"/>
      <c r="G38" s="36"/>
      <c r="H38" s="146" t="s">
        <v>98</v>
      </c>
      <c r="I38" s="147"/>
      <c r="J38" s="147"/>
      <c r="K38" s="147"/>
      <c r="L38" s="148"/>
    </row>
    <row r="39" spans="1:14" ht="30" customHeight="1">
      <c r="A39" s="80" t="s">
        <v>99</v>
      </c>
      <c r="B39" s="146"/>
      <c r="C39" s="147"/>
      <c r="D39" s="148"/>
      <c r="E39" s="36"/>
      <c r="F39" s="36"/>
      <c r="G39" s="36"/>
      <c r="H39" s="146" t="s">
        <v>100</v>
      </c>
      <c r="I39" s="147"/>
      <c r="J39" s="147"/>
      <c r="K39" s="147"/>
      <c r="L39" s="148"/>
    </row>
    <row r="40" spans="1:14" ht="30" customHeight="1">
      <c r="A40" s="80" t="s">
        <v>101</v>
      </c>
      <c r="B40" s="146"/>
      <c r="C40" s="147"/>
      <c r="D40" s="148"/>
      <c r="E40" s="36"/>
      <c r="F40" s="36"/>
      <c r="G40" s="36"/>
      <c r="H40" s="146" t="s">
        <v>102</v>
      </c>
      <c r="I40" s="147"/>
      <c r="J40" s="147"/>
      <c r="K40" s="147"/>
      <c r="L40" s="148"/>
    </row>
    <row r="41" spans="1:14" ht="30" customHeight="1">
      <c r="A41" s="80" t="s">
        <v>22</v>
      </c>
      <c r="B41" s="146"/>
      <c r="C41" s="147"/>
      <c r="D41" s="148"/>
      <c r="E41" s="36"/>
      <c r="F41" s="36"/>
      <c r="G41" s="36"/>
      <c r="H41" s="146" t="s">
        <v>103</v>
      </c>
      <c r="I41" s="147"/>
      <c r="J41" s="147"/>
      <c r="K41" s="147"/>
      <c r="L41" s="148"/>
    </row>
    <row r="42" spans="1:14" ht="30" customHeight="1">
      <c r="A42" s="80" t="s">
        <v>104</v>
      </c>
      <c r="B42" s="146"/>
      <c r="C42" s="147"/>
      <c r="D42" s="148"/>
      <c r="E42" s="81"/>
      <c r="F42" s="36"/>
      <c r="G42" s="36"/>
      <c r="H42" s="149"/>
      <c r="I42" s="147"/>
      <c r="J42" s="147"/>
      <c r="K42" s="147"/>
      <c r="L42" s="148"/>
    </row>
    <row r="43" spans="1:14" ht="15.75" customHeight="1">
      <c r="A43" s="82" t="s">
        <v>105</v>
      </c>
    </row>
    <row r="44" spans="1:14" ht="15.75" customHeight="1">
      <c r="A44" s="82" t="s">
        <v>106</v>
      </c>
    </row>
    <row r="45" spans="1:14" ht="15.75" customHeight="1">
      <c r="A45" s="82" t="s">
        <v>107</v>
      </c>
    </row>
    <row r="46" spans="1:14" ht="15.75" customHeight="1">
      <c r="A46" s="83" t="s">
        <v>108</v>
      </c>
    </row>
    <row r="47" spans="1:14" ht="15.75" customHeight="1"/>
    <row r="48" spans="1:14" ht="15.75" customHeight="1">
      <c r="A48" s="72"/>
    </row>
    <row r="49" spans="1:12" ht="18" customHeight="1">
      <c r="A49" s="73" t="str">
        <f>A33:I33</f>
        <v xml:space="preserve">       台南市安順國小114.1月份學校供應量反映表</v>
      </c>
      <c r="B49" s="84"/>
      <c r="C49" s="84"/>
      <c r="D49" s="84"/>
      <c r="E49" s="84"/>
      <c r="F49" s="84"/>
      <c r="G49" s="84"/>
      <c r="H49" s="84"/>
      <c r="I49" s="85"/>
      <c r="J49" s="85"/>
    </row>
    <row r="50" spans="1:12" ht="15.75" customHeight="1">
      <c r="A50" s="150" t="str">
        <f>A34</f>
        <v xml:space="preserve">                                           班級：                            調查日期：  114年  1月   1 日</v>
      </c>
      <c r="B50" s="134"/>
      <c r="C50" s="134"/>
      <c r="D50" s="134"/>
      <c r="E50" s="134"/>
      <c r="F50" s="134"/>
      <c r="G50" s="134"/>
      <c r="H50" s="134"/>
      <c r="I50" s="134"/>
      <c r="J50" s="134"/>
      <c r="K50" s="134"/>
    </row>
    <row r="51" spans="1:12" ht="15.75" customHeight="1">
      <c r="A51" s="74" t="s">
        <v>88</v>
      </c>
    </row>
    <row r="52" spans="1:12" ht="36" customHeight="1">
      <c r="A52" s="75" t="s">
        <v>89</v>
      </c>
      <c r="B52" s="151" t="s">
        <v>90</v>
      </c>
      <c r="C52" s="147"/>
      <c r="D52" s="148"/>
      <c r="E52" s="76" t="s">
        <v>91</v>
      </c>
      <c r="F52" s="77" t="s">
        <v>92</v>
      </c>
      <c r="G52" s="78" t="s">
        <v>93</v>
      </c>
      <c r="H52" s="151" t="s">
        <v>94</v>
      </c>
      <c r="I52" s="147"/>
      <c r="J52" s="147"/>
      <c r="K52" s="147"/>
      <c r="L52" s="148"/>
    </row>
    <row r="53" spans="1:12" ht="30" customHeight="1">
      <c r="A53" s="79" t="s">
        <v>95</v>
      </c>
      <c r="B53" s="146"/>
      <c r="C53" s="147"/>
      <c r="D53" s="148"/>
      <c r="E53" s="36"/>
      <c r="F53" s="36"/>
      <c r="G53" s="36"/>
      <c r="H53" s="146" t="s">
        <v>109</v>
      </c>
      <c r="I53" s="147"/>
      <c r="J53" s="147"/>
      <c r="K53" s="147"/>
      <c r="L53" s="148"/>
    </row>
    <row r="54" spans="1:12" ht="30" customHeight="1">
      <c r="A54" s="80" t="s">
        <v>97</v>
      </c>
      <c r="B54" s="146"/>
      <c r="C54" s="147"/>
      <c r="D54" s="148"/>
      <c r="E54" s="36"/>
      <c r="F54" s="36"/>
      <c r="G54" s="36"/>
      <c r="H54" s="146" t="s">
        <v>110</v>
      </c>
      <c r="I54" s="147"/>
      <c r="J54" s="147"/>
      <c r="K54" s="147"/>
      <c r="L54" s="148"/>
    </row>
    <row r="55" spans="1:12" ht="30" customHeight="1">
      <c r="A55" s="80" t="s">
        <v>99</v>
      </c>
      <c r="B55" s="146"/>
      <c r="C55" s="147"/>
      <c r="D55" s="148"/>
      <c r="E55" s="36"/>
      <c r="F55" s="36"/>
      <c r="G55" s="36"/>
      <c r="H55" s="146" t="s">
        <v>111</v>
      </c>
      <c r="I55" s="147"/>
      <c r="J55" s="147"/>
      <c r="K55" s="147"/>
      <c r="L55" s="148"/>
    </row>
    <row r="56" spans="1:12" ht="30" customHeight="1">
      <c r="A56" s="80" t="s">
        <v>101</v>
      </c>
      <c r="B56" s="146"/>
      <c r="C56" s="147"/>
      <c r="D56" s="148"/>
      <c r="E56" s="36"/>
      <c r="F56" s="36"/>
      <c r="G56" s="36"/>
      <c r="H56" s="146" t="s">
        <v>112</v>
      </c>
      <c r="I56" s="147"/>
      <c r="J56" s="147"/>
      <c r="K56" s="147"/>
      <c r="L56" s="148"/>
    </row>
    <row r="57" spans="1:12" ht="27.75" customHeight="1">
      <c r="A57" s="80" t="s">
        <v>22</v>
      </c>
      <c r="B57" s="146"/>
      <c r="C57" s="147"/>
      <c r="D57" s="148"/>
      <c r="E57" s="36"/>
      <c r="F57" s="36"/>
      <c r="G57" s="36"/>
      <c r="H57" s="146" t="s">
        <v>113</v>
      </c>
      <c r="I57" s="147"/>
      <c r="J57" s="147"/>
      <c r="K57" s="147"/>
      <c r="L57" s="148"/>
    </row>
    <row r="58" spans="1:12" ht="28.5" customHeight="1">
      <c r="A58" s="80" t="s">
        <v>104</v>
      </c>
      <c r="B58" s="146"/>
      <c r="C58" s="147"/>
      <c r="D58" s="148"/>
      <c r="E58" s="81"/>
      <c r="F58" s="36"/>
      <c r="G58" s="36"/>
      <c r="H58" s="149"/>
      <c r="I58" s="147"/>
      <c r="J58" s="147"/>
      <c r="K58" s="147"/>
      <c r="L58" s="148"/>
    </row>
    <row r="59" spans="1:12" ht="23.25" customHeight="1">
      <c r="A59" s="82" t="s">
        <v>114</v>
      </c>
    </row>
    <row r="60" spans="1:12" ht="24.75" customHeight="1">
      <c r="A60" s="82" t="s">
        <v>115</v>
      </c>
    </row>
    <row r="61" spans="1:12" ht="27.75" customHeight="1">
      <c r="A61" s="82" t="s">
        <v>107</v>
      </c>
    </row>
    <row r="62" spans="1:12" ht="27" customHeight="1">
      <c r="A62" s="83" t="s">
        <v>116</v>
      </c>
    </row>
    <row r="63" spans="1:12" ht="15.75" customHeight="1"/>
    <row r="64" spans="1:1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65">
    <mergeCell ref="U6:U8"/>
    <mergeCell ref="P7:P8"/>
    <mergeCell ref="N7:N8"/>
    <mergeCell ref="O7:O8"/>
    <mergeCell ref="A6:G6"/>
    <mergeCell ref="H6:P6"/>
    <mergeCell ref="Q6:Q8"/>
    <mergeCell ref="L7:L8"/>
    <mergeCell ref="M7:M8"/>
    <mergeCell ref="A23:H23"/>
    <mergeCell ref="B28:O28"/>
    <mergeCell ref="B29:O29"/>
    <mergeCell ref="B30:O30"/>
    <mergeCell ref="A34:K34"/>
    <mergeCell ref="H36:L36"/>
    <mergeCell ref="B37:D37"/>
    <mergeCell ref="H37:L37"/>
    <mergeCell ref="B38:D38"/>
    <mergeCell ref="H38:L38"/>
    <mergeCell ref="B36:D36"/>
    <mergeCell ref="H39:L39"/>
    <mergeCell ref="B53:D53"/>
    <mergeCell ref="B54:D54"/>
    <mergeCell ref="B55:D55"/>
    <mergeCell ref="B56:D56"/>
    <mergeCell ref="H40:L40"/>
    <mergeCell ref="H41:L41"/>
    <mergeCell ref="H42:L42"/>
    <mergeCell ref="A50:K50"/>
    <mergeCell ref="B52:D52"/>
    <mergeCell ref="H52:L52"/>
    <mergeCell ref="H53:L53"/>
    <mergeCell ref="B39:D39"/>
    <mergeCell ref="B40:D40"/>
    <mergeCell ref="B41:D41"/>
    <mergeCell ref="B42:D42"/>
    <mergeCell ref="B57:D57"/>
    <mergeCell ref="B58:D58"/>
    <mergeCell ref="H54:L54"/>
    <mergeCell ref="H55:L55"/>
    <mergeCell ref="H56:L56"/>
    <mergeCell ref="H57:L57"/>
    <mergeCell ref="H58:L58"/>
    <mergeCell ref="D1:G3"/>
    <mergeCell ref="H1:P1"/>
    <mergeCell ref="Q1:W2"/>
    <mergeCell ref="H2:P2"/>
    <mergeCell ref="AE2:AI2"/>
    <mergeCell ref="H3:P3"/>
    <mergeCell ref="D4:G5"/>
    <mergeCell ref="V6:V8"/>
    <mergeCell ref="W6:W8"/>
    <mergeCell ref="A7:A8"/>
    <mergeCell ref="B7:B8"/>
    <mergeCell ref="C7:C8"/>
    <mergeCell ref="D7:D8"/>
    <mergeCell ref="E7:E8"/>
    <mergeCell ref="F7:F8"/>
    <mergeCell ref="G7:G8"/>
    <mergeCell ref="H7:H8"/>
    <mergeCell ref="J7:J8"/>
    <mergeCell ref="K7:K8"/>
    <mergeCell ref="R6:R8"/>
    <mergeCell ref="S6:S8"/>
    <mergeCell ref="T6:T8"/>
  </mergeCells>
  <phoneticPr fontId="58" type="noConversion"/>
  <hyperlinks>
    <hyperlink ref="D4" r:id="rId1"/>
  </hyperlinks>
  <pageMargins left="0.11811023622047245" right="0.11811023622047245" top="0.23622047244094491" bottom="0.15748031496062992" header="0" footer="0"/>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99"/>
  <sheetViews>
    <sheetView topLeftCell="A7" workbookViewId="0">
      <selection activeCell="G14" sqref="G14"/>
    </sheetView>
  </sheetViews>
  <sheetFormatPr defaultColWidth="11.19921875" defaultRowHeight="15" customHeight="1"/>
  <cols>
    <col min="1" max="1" width="3.8984375" customWidth="1"/>
    <col min="2" max="2" width="6.19921875" customWidth="1"/>
    <col min="3" max="3" width="2.19921875" customWidth="1"/>
    <col min="4" max="4" width="7.59765625" customWidth="1"/>
    <col min="5" max="5" width="10" customWidth="1"/>
    <col min="6" max="6" width="9.69921875" customWidth="1"/>
    <col min="7" max="7" width="9.5" customWidth="1"/>
    <col min="8" max="8" width="8.8984375" customWidth="1"/>
    <col min="9" max="9" width="3" customWidth="1"/>
    <col min="10" max="10" width="2.3984375" customWidth="1"/>
    <col min="11" max="11" width="2.19921875" customWidth="1"/>
    <col min="12" max="12" width="2.3984375" customWidth="1"/>
    <col min="13" max="13" width="2.69921875" customWidth="1"/>
    <col min="14" max="14" width="2.296875" customWidth="1"/>
    <col min="15" max="15" width="2.69921875" customWidth="1"/>
    <col min="16" max="16" width="3" customWidth="1"/>
    <col min="17" max="17" width="2.69921875" customWidth="1"/>
    <col min="18" max="18" width="3.296875" customWidth="1"/>
    <col min="19" max="19" width="2.796875" customWidth="1"/>
    <col min="20" max="21" width="2.19921875" customWidth="1"/>
    <col min="22" max="22" width="3.19921875" customWidth="1"/>
    <col min="23" max="23" width="5.19921875" customWidth="1"/>
    <col min="24" max="26" width="8.69921875" customWidth="1"/>
  </cols>
  <sheetData>
    <row r="1" spans="1:23" ht="15.75" customHeight="1">
      <c r="A1" s="1"/>
      <c r="B1" s="1"/>
      <c r="C1" s="1"/>
      <c r="D1" s="145" t="s">
        <v>117</v>
      </c>
      <c r="E1" s="134"/>
      <c r="F1" s="134"/>
      <c r="G1" s="134"/>
      <c r="H1" s="134"/>
      <c r="I1" s="134"/>
      <c r="J1" s="134"/>
      <c r="K1" s="134"/>
      <c r="L1" s="134"/>
      <c r="M1" s="134"/>
      <c r="N1" s="134"/>
      <c r="O1" s="134"/>
    </row>
    <row r="2" spans="1:23" ht="15.75" customHeight="1">
      <c r="A2" s="1"/>
      <c r="B2" s="1"/>
      <c r="C2" s="1"/>
      <c r="D2" s="145" t="s">
        <v>118</v>
      </c>
      <c r="E2" s="134"/>
      <c r="F2" s="134"/>
      <c r="G2" s="134"/>
      <c r="H2" s="134"/>
      <c r="I2" s="134"/>
      <c r="J2" s="134"/>
      <c r="K2" s="134"/>
      <c r="L2" s="134"/>
      <c r="M2" s="134"/>
      <c r="N2" s="134"/>
      <c r="O2" s="134"/>
    </row>
    <row r="3" spans="1:23" ht="15.75" customHeight="1">
      <c r="A3" s="1"/>
      <c r="B3" s="1"/>
      <c r="C3" s="1"/>
      <c r="D3" s="145" t="s">
        <v>119</v>
      </c>
      <c r="E3" s="134"/>
      <c r="F3" s="134"/>
      <c r="G3" s="134"/>
      <c r="H3" s="134"/>
      <c r="I3" s="134"/>
      <c r="J3" s="134"/>
      <c r="K3" s="134"/>
      <c r="L3" s="134"/>
      <c r="M3" s="134"/>
      <c r="N3" s="134"/>
      <c r="O3" s="134"/>
    </row>
    <row r="4" spans="1:23" ht="15.75" customHeight="1">
      <c r="A4" s="1"/>
      <c r="B4" s="1"/>
      <c r="C4" s="1"/>
      <c r="D4" s="145" t="s">
        <v>120</v>
      </c>
      <c r="E4" s="134"/>
      <c r="F4" s="134"/>
      <c r="G4" s="134"/>
      <c r="H4" s="134"/>
      <c r="I4" s="134"/>
      <c r="J4" s="134"/>
      <c r="K4" s="134"/>
      <c r="L4" s="134"/>
      <c r="M4" s="134"/>
      <c r="N4" s="134"/>
      <c r="O4" s="134"/>
    </row>
    <row r="5" spans="1:23" ht="15.75" customHeight="1">
      <c r="A5" s="6"/>
      <c r="B5" s="1"/>
      <c r="C5" s="1"/>
      <c r="D5" s="145" t="s">
        <v>121</v>
      </c>
      <c r="E5" s="134"/>
      <c r="F5" s="134"/>
      <c r="G5" s="134"/>
      <c r="H5" s="134"/>
      <c r="I5" s="134"/>
      <c r="J5" s="134"/>
      <c r="K5" s="134"/>
      <c r="L5" s="134"/>
      <c r="M5" s="134"/>
      <c r="N5" s="134"/>
      <c r="O5" s="134"/>
    </row>
    <row r="6" spans="1:23" ht="15.75" customHeight="1">
      <c r="A6" s="145" t="s">
        <v>122</v>
      </c>
      <c r="B6" s="134"/>
      <c r="C6" s="134"/>
      <c r="D6" s="134"/>
      <c r="E6" s="134"/>
      <c r="F6" s="134"/>
      <c r="G6" s="134"/>
      <c r="H6" s="134"/>
      <c r="I6" s="134"/>
      <c r="J6" s="134"/>
      <c r="K6" s="134"/>
      <c r="L6" s="134"/>
      <c r="M6" s="134"/>
      <c r="N6" s="134"/>
      <c r="O6" s="134"/>
      <c r="P6" s="134"/>
    </row>
    <row r="7" spans="1:23" ht="19.5" customHeight="1">
      <c r="A7" s="161" t="s">
        <v>123</v>
      </c>
      <c r="B7" s="134"/>
      <c r="C7" s="134"/>
      <c r="D7" s="134"/>
      <c r="E7" s="134"/>
      <c r="F7" s="134"/>
      <c r="G7" s="134"/>
      <c r="H7" s="134"/>
      <c r="I7" s="134"/>
      <c r="J7" s="134"/>
      <c r="K7" s="134"/>
      <c r="L7" s="134"/>
      <c r="M7" s="134"/>
      <c r="N7" s="134"/>
      <c r="O7" s="134"/>
      <c r="Q7" s="135" t="s">
        <v>8</v>
      </c>
      <c r="R7" s="141" t="s">
        <v>9</v>
      </c>
      <c r="S7" s="135" t="s">
        <v>10</v>
      </c>
      <c r="T7" s="135" t="s">
        <v>11</v>
      </c>
      <c r="U7" s="135" t="s">
        <v>12</v>
      </c>
      <c r="V7" s="135" t="s">
        <v>13</v>
      </c>
      <c r="W7" s="137" t="s">
        <v>14</v>
      </c>
    </row>
    <row r="8" spans="1:23" ht="21.75" customHeight="1">
      <c r="A8" s="159" t="s">
        <v>15</v>
      </c>
      <c r="B8" s="140" t="s">
        <v>16</v>
      </c>
      <c r="C8" s="140" t="s">
        <v>17</v>
      </c>
      <c r="D8" s="140" t="s">
        <v>18</v>
      </c>
      <c r="E8" s="140" t="s">
        <v>19</v>
      </c>
      <c r="F8" s="140" t="s">
        <v>20</v>
      </c>
      <c r="G8" s="140" t="s">
        <v>21</v>
      </c>
      <c r="H8" s="140" t="s">
        <v>22</v>
      </c>
      <c r="I8" s="7" t="s">
        <v>23</v>
      </c>
      <c r="J8" s="135" t="s">
        <v>8</v>
      </c>
      <c r="K8" s="141" t="s">
        <v>9</v>
      </c>
      <c r="L8" s="135" t="s">
        <v>10</v>
      </c>
      <c r="M8" s="135" t="s">
        <v>11</v>
      </c>
      <c r="N8" s="135" t="s">
        <v>12</v>
      </c>
      <c r="O8" s="156" t="s">
        <v>13</v>
      </c>
      <c r="P8" s="137" t="s">
        <v>14</v>
      </c>
      <c r="Q8" s="136"/>
      <c r="R8" s="136"/>
      <c r="S8" s="136"/>
      <c r="T8" s="136"/>
      <c r="U8" s="136"/>
      <c r="V8" s="136"/>
      <c r="W8" s="136"/>
    </row>
    <row r="9" spans="1:23" ht="15.75" customHeight="1">
      <c r="A9" s="160"/>
      <c r="B9" s="160"/>
      <c r="C9" s="160"/>
      <c r="D9" s="160"/>
      <c r="E9" s="160"/>
      <c r="F9" s="160"/>
      <c r="G9" s="160"/>
      <c r="H9" s="160"/>
      <c r="I9" s="8" t="s">
        <v>24</v>
      </c>
      <c r="J9" s="136"/>
      <c r="K9" s="136"/>
      <c r="L9" s="136"/>
      <c r="M9" s="136"/>
      <c r="N9" s="136"/>
      <c r="O9" s="136"/>
      <c r="P9" s="136"/>
      <c r="Q9" s="136"/>
      <c r="R9" s="136"/>
      <c r="S9" s="136"/>
      <c r="T9" s="136"/>
      <c r="U9" s="136"/>
      <c r="V9" s="136"/>
      <c r="W9" s="136"/>
    </row>
    <row r="10" spans="1:23" ht="21.75" customHeight="1">
      <c r="A10" s="9">
        <v>1</v>
      </c>
      <c r="B10" s="10">
        <v>45292</v>
      </c>
      <c r="C10" s="11" t="s">
        <v>25</v>
      </c>
      <c r="F10" s="45" t="s">
        <v>26</v>
      </c>
      <c r="I10" s="12"/>
      <c r="J10" s="12"/>
      <c r="K10" s="12"/>
      <c r="L10" s="12"/>
      <c r="M10" s="12"/>
      <c r="N10" s="12"/>
      <c r="O10" s="12"/>
      <c r="P10" s="12"/>
      <c r="Q10" s="12"/>
      <c r="R10" s="12"/>
      <c r="S10" s="12"/>
      <c r="T10" s="12"/>
      <c r="U10" s="12"/>
      <c r="V10" s="12"/>
      <c r="W10" s="12"/>
    </row>
    <row r="11" spans="1:23" ht="21.75" customHeight="1">
      <c r="A11" s="9">
        <v>2</v>
      </c>
      <c r="B11" s="10">
        <v>45293</v>
      </c>
      <c r="C11" s="11" t="s">
        <v>27</v>
      </c>
      <c r="D11" s="13" t="s">
        <v>28</v>
      </c>
      <c r="E11" s="14" t="s">
        <v>29</v>
      </c>
      <c r="F11" s="13" t="s">
        <v>30</v>
      </c>
      <c r="G11" s="13" t="s">
        <v>31</v>
      </c>
      <c r="H11" s="15" t="s">
        <v>124</v>
      </c>
      <c r="I11" s="86" t="s">
        <v>33</v>
      </c>
      <c r="J11" s="87">
        <v>5</v>
      </c>
      <c r="K11" s="87">
        <v>2.2999999999999998</v>
      </c>
      <c r="L11" s="87">
        <v>1.5</v>
      </c>
      <c r="M11" s="87">
        <v>2.5</v>
      </c>
      <c r="N11" s="87"/>
      <c r="O11" s="87"/>
      <c r="P11" s="88">
        <f t="shared" ref="P11:P21" si="0">W11</f>
        <v>672.5</v>
      </c>
      <c r="Q11" s="87">
        <f t="shared" ref="Q11:Q23" si="1">J11*70</f>
        <v>350</v>
      </c>
      <c r="R11" s="48">
        <f t="shared" ref="R11:R15" si="2">K11*75</f>
        <v>172.5</v>
      </c>
      <c r="S11" s="48">
        <f t="shared" ref="S11:S23" si="3">L11*25</f>
        <v>37.5</v>
      </c>
      <c r="T11" s="48">
        <f t="shared" ref="T11:T22" si="4">M11*45</f>
        <v>112.5</v>
      </c>
      <c r="U11" s="48">
        <f t="shared" ref="U11:U22" si="5">N11*60</f>
        <v>0</v>
      </c>
      <c r="V11" s="48">
        <f t="shared" ref="V11:V21" si="6">O11*150</f>
        <v>0</v>
      </c>
      <c r="W11" s="53">
        <f t="shared" ref="W11:W21" si="7">SUM(Q11:V11)</f>
        <v>672.5</v>
      </c>
    </row>
    <row r="12" spans="1:23" ht="21.75" customHeight="1">
      <c r="A12" s="9">
        <v>3</v>
      </c>
      <c r="B12" s="10">
        <v>45294</v>
      </c>
      <c r="C12" s="11" t="s">
        <v>34</v>
      </c>
      <c r="D12" s="13" t="s">
        <v>35</v>
      </c>
      <c r="E12" s="13" t="s">
        <v>125</v>
      </c>
      <c r="F12" s="13" t="s">
        <v>37</v>
      </c>
      <c r="G12" s="13" t="s">
        <v>126</v>
      </c>
      <c r="H12" s="125" t="s">
        <v>173</v>
      </c>
      <c r="I12" s="16" t="s">
        <v>23</v>
      </c>
      <c r="J12" s="90">
        <v>5</v>
      </c>
      <c r="K12" s="91">
        <v>2.1</v>
      </c>
      <c r="L12" s="91">
        <v>1.5</v>
      </c>
      <c r="M12" s="91">
        <v>2.2000000000000002</v>
      </c>
      <c r="N12" s="91">
        <v>1</v>
      </c>
      <c r="O12" s="91"/>
      <c r="P12" s="92">
        <f t="shared" si="0"/>
        <v>704</v>
      </c>
      <c r="Q12" s="17">
        <f t="shared" si="1"/>
        <v>350</v>
      </c>
      <c r="R12" s="19">
        <f t="shared" si="2"/>
        <v>157.5</v>
      </c>
      <c r="S12" s="19">
        <f t="shared" si="3"/>
        <v>37.5</v>
      </c>
      <c r="T12" s="19">
        <f t="shared" si="4"/>
        <v>99.000000000000014</v>
      </c>
      <c r="U12" s="19">
        <f t="shared" si="5"/>
        <v>60</v>
      </c>
      <c r="V12" s="19">
        <f t="shared" si="6"/>
        <v>0</v>
      </c>
      <c r="W12" s="20">
        <f t="shared" si="7"/>
        <v>704</v>
      </c>
    </row>
    <row r="13" spans="1:23" ht="21" customHeight="1">
      <c r="A13" s="9">
        <v>4</v>
      </c>
      <c r="B13" s="10">
        <v>45297</v>
      </c>
      <c r="C13" s="11" t="s">
        <v>39</v>
      </c>
      <c r="D13" s="13" t="s">
        <v>35</v>
      </c>
      <c r="E13" s="23" t="s">
        <v>127</v>
      </c>
      <c r="F13" s="13" t="s">
        <v>30</v>
      </c>
      <c r="G13" s="29" t="s">
        <v>128</v>
      </c>
      <c r="H13" s="89" t="s">
        <v>42</v>
      </c>
      <c r="I13" s="16"/>
      <c r="J13" s="90">
        <v>5</v>
      </c>
      <c r="K13" s="91">
        <v>2.2000000000000002</v>
      </c>
      <c r="L13" s="91">
        <v>1.5</v>
      </c>
      <c r="M13" s="91">
        <v>2</v>
      </c>
      <c r="N13" s="91"/>
      <c r="O13" s="91"/>
      <c r="P13" s="92">
        <f t="shared" si="0"/>
        <v>642.5</v>
      </c>
      <c r="Q13" s="17">
        <f t="shared" si="1"/>
        <v>350</v>
      </c>
      <c r="R13" s="19">
        <f t="shared" si="2"/>
        <v>165</v>
      </c>
      <c r="S13" s="19">
        <f t="shared" si="3"/>
        <v>37.5</v>
      </c>
      <c r="T13" s="19">
        <f t="shared" si="4"/>
        <v>90</v>
      </c>
      <c r="U13" s="19">
        <f t="shared" si="5"/>
        <v>0</v>
      </c>
      <c r="V13" s="19">
        <f t="shared" si="6"/>
        <v>0</v>
      </c>
      <c r="W13" s="20">
        <f t="shared" si="7"/>
        <v>642.5</v>
      </c>
    </row>
    <row r="14" spans="1:23" ht="20.25" customHeight="1">
      <c r="A14" s="9">
        <v>5</v>
      </c>
      <c r="B14" s="10">
        <v>45298</v>
      </c>
      <c r="C14" s="11" t="s">
        <v>43</v>
      </c>
      <c r="D14" s="13" t="s">
        <v>44</v>
      </c>
      <c r="E14" s="124" t="s">
        <v>170</v>
      </c>
      <c r="F14" s="13" t="s">
        <v>45</v>
      </c>
      <c r="G14" s="27" t="s">
        <v>175</v>
      </c>
      <c r="H14" s="89" t="s">
        <v>129</v>
      </c>
      <c r="I14" s="25" t="s">
        <v>23</v>
      </c>
      <c r="J14" s="90">
        <v>5</v>
      </c>
      <c r="K14" s="91">
        <v>2</v>
      </c>
      <c r="L14" s="91">
        <v>1.5</v>
      </c>
      <c r="M14" s="91">
        <v>1.5</v>
      </c>
      <c r="N14" s="91">
        <v>1</v>
      </c>
      <c r="O14" s="91"/>
      <c r="P14" s="92">
        <f t="shared" si="0"/>
        <v>665</v>
      </c>
      <c r="Q14" s="17">
        <f t="shared" si="1"/>
        <v>350</v>
      </c>
      <c r="R14" s="19">
        <f t="shared" si="2"/>
        <v>150</v>
      </c>
      <c r="S14" s="19">
        <f t="shared" si="3"/>
        <v>37.5</v>
      </c>
      <c r="T14" s="19">
        <f t="shared" si="4"/>
        <v>67.5</v>
      </c>
      <c r="U14" s="19">
        <f t="shared" si="5"/>
        <v>60</v>
      </c>
      <c r="V14" s="19">
        <f t="shared" si="6"/>
        <v>0</v>
      </c>
      <c r="W14" s="20">
        <f t="shared" si="7"/>
        <v>665</v>
      </c>
    </row>
    <row r="15" spans="1:23" ht="21.75" customHeight="1">
      <c r="A15" s="9">
        <v>6</v>
      </c>
      <c r="B15" s="10">
        <v>45299</v>
      </c>
      <c r="C15" s="93" t="s">
        <v>25</v>
      </c>
      <c r="D15" s="132" t="s">
        <v>47</v>
      </c>
      <c r="E15" s="132" t="s">
        <v>176</v>
      </c>
      <c r="F15" s="94" t="s">
        <v>130</v>
      </c>
      <c r="G15" s="95" t="s">
        <v>131</v>
      </c>
      <c r="H15" s="96" t="s">
        <v>51</v>
      </c>
      <c r="I15" s="97" t="s">
        <v>24</v>
      </c>
      <c r="J15" s="90">
        <v>5</v>
      </c>
      <c r="K15" s="91">
        <v>1</v>
      </c>
      <c r="L15" s="91">
        <v>1.5</v>
      </c>
      <c r="M15" s="91">
        <v>2.2000000000000002</v>
      </c>
      <c r="N15" s="91"/>
      <c r="O15" s="91">
        <v>1</v>
      </c>
      <c r="P15" s="92">
        <f t="shared" si="0"/>
        <v>711.5</v>
      </c>
      <c r="Q15" s="17">
        <f t="shared" si="1"/>
        <v>350</v>
      </c>
      <c r="R15" s="19">
        <f t="shared" si="2"/>
        <v>75</v>
      </c>
      <c r="S15" s="19">
        <f t="shared" si="3"/>
        <v>37.5</v>
      </c>
      <c r="T15" s="19">
        <f t="shared" si="4"/>
        <v>99.000000000000014</v>
      </c>
      <c r="U15" s="19">
        <f t="shared" si="5"/>
        <v>0</v>
      </c>
      <c r="V15" s="19">
        <f t="shared" si="6"/>
        <v>150</v>
      </c>
      <c r="W15" s="20">
        <f t="shared" si="7"/>
        <v>711.5</v>
      </c>
    </row>
    <row r="16" spans="1:23" ht="22.5" customHeight="1">
      <c r="A16" s="9">
        <v>7</v>
      </c>
      <c r="B16" s="10">
        <v>45300</v>
      </c>
      <c r="C16" s="11" t="s">
        <v>27</v>
      </c>
      <c r="D16" s="23" t="s">
        <v>28</v>
      </c>
      <c r="E16" s="23" t="s">
        <v>132</v>
      </c>
      <c r="F16" s="23" t="s">
        <v>30</v>
      </c>
      <c r="G16" s="23" t="s">
        <v>133</v>
      </c>
      <c r="H16" s="89" t="s">
        <v>54</v>
      </c>
      <c r="I16" s="98"/>
      <c r="J16" s="17">
        <v>5</v>
      </c>
      <c r="K16" s="19">
        <v>2.1</v>
      </c>
      <c r="L16" s="19">
        <v>1.7</v>
      </c>
      <c r="M16" s="19">
        <v>2.2000000000000002</v>
      </c>
      <c r="N16" s="19"/>
      <c r="O16" s="19"/>
      <c r="P16" s="18">
        <f t="shared" si="0"/>
        <v>607</v>
      </c>
      <c r="Q16" s="17">
        <f t="shared" si="1"/>
        <v>350</v>
      </c>
      <c r="R16" s="19">
        <f>K16*55</f>
        <v>115.5</v>
      </c>
      <c r="S16" s="19">
        <f t="shared" si="3"/>
        <v>42.5</v>
      </c>
      <c r="T16" s="19">
        <f t="shared" si="4"/>
        <v>99.000000000000014</v>
      </c>
      <c r="U16" s="19">
        <f t="shared" si="5"/>
        <v>0</v>
      </c>
      <c r="V16" s="19">
        <f t="shared" si="6"/>
        <v>0</v>
      </c>
      <c r="W16" s="20">
        <f t="shared" si="7"/>
        <v>607</v>
      </c>
    </row>
    <row r="17" spans="1:26" ht="22.5" customHeight="1">
      <c r="A17" s="9">
        <v>8</v>
      </c>
      <c r="B17" s="10">
        <v>45301</v>
      </c>
      <c r="C17" s="11" t="s">
        <v>34</v>
      </c>
      <c r="D17" s="23" t="s">
        <v>35</v>
      </c>
      <c r="E17" s="118" t="s">
        <v>169</v>
      </c>
      <c r="F17" s="27" t="s">
        <v>171</v>
      </c>
      <c r="G17" s="23" t="s">
        <v>172</v>
      </c>
      <c r="H17" s="120" t="s">
        <v>174</v>
      </c>
      <c r="I17" s="25" t="s">
        <v>23</v>
      </c>
      <c r="J17" s="17">
        <v>5</v>
      </c>
      <c r="K17" s="17">
        <v>2.2000000000000002</v>
      </c>
      <c r="L17" s="17">
        <v>1.5</v>
      </c>
      <c r="M17" s="17">
        <v>2.2999999999999998</v>
      </c>
      <c r="N17" s="17">
        <v>1</v>
      </c>
      <c r="O17" s="17"/>
      <c r="P17" s="18">
        <f t="shared" si="0"/>
        <v>716</v>
      </c>
      <c r="Q17" s="17">
        <f t="shared" si="1"/>
        <v>350</v>
      </c>
      <c r="R17" s="19">
        <f t="shared" ref="R17:R23" si="8">K17*75</f>
        <v>165</v>
      </c>
      <c r="S17" s="19">
        <f t="shared" si="3"/>
        <v>37.5</v>
      </c>
      <c r="T17" s="19">
        <f t="shared" si="4"/>
        <v>103.49999999999999</v>
      </c>
      <c r="U17" s="19">
        <f t="shared" si="5"/>
        <v>60</v>
      </c>
      <c r="V17" s="19">
        <f t="shared" si="6"/>
        <v>0</v>
      </c>
      <c r="W17" s="20">
        <f t="shared" si="7"/>
        <v>716</v>
      </c>
    </row>
    <row r="18" spans="1:26" ht="22.5" customHeight="1">
      <c r="A18" s="9">
        <v>9</v>
      </c>
      <c r="B18" s="10">
        <v>45304</v>
      </c>
      <c r="C18" s="32" t="s">
        <v>39</v>
      </c>
      <c r="D18" s="99" t="s">
        <v>35</v>
      </c>
      <c r="E18" s="99" t="s">
        <v>55</v>
      </c>
      <c r="F18" s="13" t="s">
        <v>30</v>
      </c>
      <c r="G18" s="99" t="s">
        <v>134</v>
      </c>
      <c r="H18" s="33" t="s">
        <v>57</v>
      </c>
      <c r="I18" s="100"/>
      <c r="J18" s="17">
        <v>5</v>
      </c>
      <c r="K18" s="17">
        <v>2.2000000000000002</v>
      </c>
      <c r="L18" s="17">
        <v>1.7</v>
      </c>
      <c r="M18" s="17">
        <v>2.5</v>
      </c>
      <c r="N18" s="17"/>
      <c r="O18" s="17"/>
      <c r="P18" s="18">
        <f t="shared" si="0"/>
        <v>670</v>
      </c>
      <c r="Q18" s="17">
        <f t="shared" si="1"/>
        <v>350</v>
      </c>
      <c r="R18" s="19">
        <f t="shared" si="8"/>
        <v>165</v>
      </c>
      <c r="S18" s="19">
        <f t="shared" si="3"/>
        <v>42.5</v>
      </c>
      <c r="T18" s="19">
        <f t="shared" si="4"/>
        <v>112.5</v>
      </c>
      <c r="U18" s="19">
        <f t="shared" si="5"/>
        <v>0</v>
      </c>
      <c r="V18" s="19">
        <f t="shared" si="6"/>
        <v>0</v>
      </c>
      <c r="W18" s="20">
        <f t="shared" si="7"/>
        <v>670</v>
      </c>
      <c r="X18" s="35"/>
      <c r="Y18" s="35"/>
      <c r="Z18" s="35"/>
    </row>
    <row r="19" spans="1:26" ht="22.5" customHeight="1">
      <c r="A19" s="9">
        <v>10</v>
      </c>
      <c r="B19" s="10">
        <v>45305</v>
      </c>
      <c r="C19" s="32" t="s">
        <v>43</v>
      </c>
      <c r="D19" s="99" t="s">
        <v>58</v>
      </c>
      <c r="E19" s="99" t="s">
        <v>135</v>
      </c>
      <c r="F19" s="13" t="s">
        <v>136</v>
      </c>
      <c r="G19" s="33" t="s">
        <v>61</v>
      </c>
      <c r="H19" s="101" t="s">
        <v>62</v>
      </c>
      <c r="I19" s="102" t="s">
        <v>23</v>
      </c>
      <c r="J19" s="17">
        <v>5</v>
      </c>
      <c r="K19" s="19">
        <v>2.2000000000000002</v>
      </c>
      <c r="L19" s="19">
        <v>1.7</v>
      </c>
      <c r="M19" s="19">
        <v>2.2999999999999998</v>
      </c>
      <c r="N19" s="19">
        <v>1</v>
      </c>
      <c r="O19" s="19"/>
      <c r="P19" s="18">
        <f t="shared" si="0"/>
        <v>721</v>
      </c>
      <c r="Q19" s="17">
        <f t="shared" si="1"/>
        <v>350</v>
      </c>
      <c r="R19" s="19">
        <f t="shared" si="8"/>
        <v>165</v>
      </c>
      <c r="S19" s="19">
        <f t="shared" si="3"/>
        <v>42.5</v>
      </c>
      <c r="T19" s="19">
        <f t="shared" si="4"/>
        <v>103.49999999999999</v>
      </c>
      <c r="U19" s="19">
        <f t="shared" si="5"/>
        <v>60</v>
      </c>
      <c r="V19" s="19">
        <f t="shared" si="6"/>
        <v>0</v>
      </c>
      <c r="W19" s="20">
        <f t="shared" si="7"/>
        <v>721</v>
      </c>
      <c r="X19" s="35"/>
      <c r="Y19" s="35"/>
      <c r="Z19" s="35"/>
    </row>
    <row r="20" spans="1:26" ht="22.5" customHeight="1">
      <c r="A20" s="9">
        <v>11</v>
      </c>
      <c r="B20" s="10">
        <v>45306</v>
      </c>
      <c r="C20" s="93" t="s">
        <v>25</v>
      </c>
      <c r="D20" s="95" t="s">
        <v>63</v>
      </c>
      <c r="E20" s="126" t="s">
        <v>64</v>
      </c>
      <c r="F20" s="127" t="s">
        <v>137</v>
      </c>
      <c r="G20" s="127" t="s">
        <v>65</v>
      </c>
      <c r="H20" s="27" t="s">
        <v>66</v>
      </c>
      <c r="I20" s="103" t="s">
        <v>24</v>
      </c>
      <c r="J20" s="90">
        <v>5</v>
      </c>
      <c r="K20" s="91">
        <v>1</v>
      </c>
      <c r="L20" s="91">
        <v>1.5</v>
      </c>
      <c r="M20" s="91">
        <v>2.2000000000000002</v>
      </c>
      <c r="N20" s="91"/>
      <c r="O20" s="91">
        <v>1</v>
      </c>
      <c r="P20" s="92">
        <f t="shared" si="0"/>
        <v>711.5</v>
      </c>
      <c r="Q20" s="104">
        <f t="shared" si="1"/>
        <v>350</v>
      </c>
      <c r="R20" s="91">
        <f t="shared" si="8"/>
        <v>75</v>
      </c>
      <c r="S20" s="91">
        <f t="shared" si="3"/>
        <v>37.5</v>
      </c>
      <c r="T20" s="91">
        <f t="shared" si="4"/>
        <v>99.000000000000014</v>
      </c>
      <c r="U20" s="91">
        <f t="shared" si="5"/>
        <v>0</v>
      </c>
      <c r="V20" s="105">
        <f t="shared" si="6"/>
        <v>150</v>
      </c>
      <c r="W20" s="106">
        <f t="shared" si="7"/>
        <v>711.5</v>
      </c>
      <c r="X20" s="35"/>
      <c r="Y20" s="35"/>
      <c r="Z20" s="35"/>
    </row>
    <row r="21" spans="1:26" ht="22.5" customHeight="1">
      <c r="A21" s="9">
        <v>12</v>
      </c>
      <c r="B21" s="10">
        <v>45307</v>
      </c>
      <c r="C21" s="11" t="s">
        <v>27</v>
      </c>
      <c r="D21" s="128" t="s">
        <v>28</v>
      </c>
      <c r="E21" s="129" t="s">
        <v>138</v>
      </c>
      <c r="F21" s="130" t="s">
        <v>30</v>
      </c>
      <c r="G21" s="126" t="s">
        <v>68</v>
      </c>
      <c r="H21" s="131" t="s">
        <v>69</v>
      </c>
      <c r="I21" s="107"/>
      <c r="J21" s="104">
        <v>5</v>
      </c>
      <c r="K21" s="91">
        <v>2.2000000000000002</v>
      </c>
      <c r="L21" s="91">
        <v>1.4</v>
      </c>
      <c r="M21" s="91">
        <v>2.2000000000000002</v>
      </c>
      <c r="N21" s="91"/>
      <c r="O21" s="91"/>
      <c r="P21" s="92">
        <f t="shared" si="0"/>
        <v>649</v>
      </c>
      <c r="Q21" s="104">
        <f t="shared" si="1"/>
        <v>350</v>
      </c>
      <c r="R21" s="91">
        <f t="shared" si="8"/>
        <v>165</v>
      </c>
      <c r="S21" s="91">
        <f t="shared" si="3"/>
        <v>35</v>
      </c>
      <c r="T21" s="91">
        <f t="shared" si="4"/>
        <v>99.000000000000014</v>
      </c>
      <c r="U21" s="91">
        <f t="shared" si="5"/>
        <v>0</v>
      </c>
      <c r="V21" s="91">
        <f t="shared" si="6"/>
        <v>0</v>
      </c>
      <c r="W21" s="106">
        <f t="shared" si="7"/>
        <v>649</v>
      </c>
    </row>
    <row r="22" spans="1:26" ht="22.5" customHeight="1">
      <c r="A22" s="9">
        <v>13</v>
      </c>
      <c r="B22" s="10">
        <v>45308</v>
      </c>
      <c r="C22" s="108" t="s">
        <v>34</v>
      </c>
      <c r="D22" s="128" t="s">
        <v>35</v>
      </c>
      <c r="E22" s="38" t="s">
        <v>139</v>
      </c>
      <c r="F22" s="38" t="s">
        <v>71</v>
      </c>
      <c r="G22" s="38" t="s">
        <v>140</v>
      </c>
      <c r="H22" s="109" t="s">
        <v>73</v>
      </c>
      <c r="I22" s="110" t="s">
        <v>23</v>
      </c>
      <c r="J22" s="40">
        <v>5</v>
      </c>
      <c r="K22" s="41">
        <v>2.2999999999999998</v>
      </c>
      <c r="L22" s="41">
        <v>1.5</v>
      </c>
      <c r="M22" s="41">
        <v>2</v>
      </c>
      <c r="N22" s="41">
        <v>1</v>
      </c>
      <c r="O22" s="41"/>
      <c r="P22" s="42">
        <f>W22:W50</f>
        <v>710</v>
      </c>
      <c r="Q22" s="43">
        <f t="shared" si="1"/>
        <v>350</v>
      </c>
      <c r="R22" s="41">
        <f t="shared" si="8"/>
        <v>172.5</v>
      </c>
      <c r="S22" s="41">
        <f t="shared" si="3"/>
        <v>37.5</v>
      </c>
      <c r="T22" s="41">
        <f t="shared" si="4"/>
        <v>90</v>
      </c>
      <c r="U22" s="41">
        <f t="shared" si="5"/>
        <v>60</v>
      </c>
      <c r="V22" s="41">
        <f>O22*120</f>
        <v>0</v>
      </c>
      <c r="W22" s="44">
        <f>Q22+R22+S22+T22+U22+V22</f>
        <v>710</v>
      </c>
      <c r="X22" s="35"/>
      <c r="Y22" s="35"/>
      <c r="Z22" s="35"/>
    </row>
    <row r="23" spans="1:26" ht="22.5" customHeight="1">
      <c r="A23" s="111">
        <v>14</v>
      </c>
      <c r="B23" s="10">
        <v>45311</v>
      </c>
      <c r="C23" s="112" t="s">
        <v>39</v>
      </c>
      <c r="D23" s="46" t="s">
        <v>74</v>
      </c>
      <c r="E23" s="46"/>
      <c r="F23" s="46"/>
      <c r="G23" s="46"/>
      <c r="H23" s="47"/>
      <c r="I23" s="36"/>
      <c r="J23" s="21">
        <v>6</v>
      </c>
      <c r="K23" s="19">
        <v>2</v>
      </c>
      <c r="L23" s="19"/>
      <c r="M23" s="19"/>
      <c r="N23" s="19"/>
      <c r="O23" s="19"/>
      <c r="P23" s="18">
        <f>W23</f>
        <v>570</v>
      </c>
      <c r="Q23" s="17">
        <f t="shared" si="1"/>
        <v>420</v>
      </c>
      <c r="R23" s="19">
        <f t="shared" si="8"/>
        <v>150</v>
      </c>
      <c r="S23" s="19">
        <f t="shared" si="3"/>
        <v>0</v>
      </c>
      <c r="T23" s="19"/>
      <c r="U23" s="19"/>
      <c r="V23" s="19"/>
      <c r="W23" s="20">
        <f>SUM(Q23:V23)</f>
        <v>570</v>
      </c>
      <c r="X23" s="35"/>
      <c r="Y23" s="35"/>
      <c r="Z23" s="35"/>
    </row>
    <row r="24" spans="1:26" ht="22.5" customHeight="1">
      <c r="A24" s="152" t="s">
        <v>141</v>
      </c>
      <c r="B24" s="153"/>
      <c r="C24" s="153"/>
      <c r="D24" s="153"/>
      <c r="E24" s="153"/>
      <c r="F24" s="153"/>
      <c r="G24" s="153"/>
      <c r="H24" s="154"/>
      <c r="I24" s="48"/>
      <c r="J24" s="49">
        <f t="shared" ref="J24:W24" si="9">SUM(J11:J23)/14</f>
        <v>4.7142857142857144</v>
      </c>
      <c r="K24" s="49">
        <f t="shared" si="9"/>
        <v>1.842857142857143</v>
      </c>
      <c r="L24" s="49">
        <f t="shared" si="9"/>
        <v>1.3214285714285712</v>
      </c>
      <c r="M24" s="49">
        <f t="shared" si="9"/>
        <v>1.8642857142857141</v>
      </c>
      <c r="N24" s="49">
        <f t="shared" si="9"/>
        <v>0.35714285714285715</v>
      </c>
      <c r="O24" s="49">
        <f t="shared" si="9"/>
        <v>0.14285714285714285</v>
      </c>
      <c r="P24" s="50">
        <f t="shared" si="9"/>
        <v>625</v>
      </c>
      <c r="Q24" s="51">
        <f t="shared" si="9"/>
        <v>330</v>
      </c>
      <c r="R24" s="52">
        <f t="shared" si="9"/>
        <v>135.21428571428572</v>
      </c>
      <c r="S24" s="49">
        <f t="shared" si="9"/>
        <v>33.035714285714285</v>
      </c>
      <c r="T24" s="49">
        <f t="shared" si="9"/>
        <v>83.892857142857139</v>
      </c>
      <c r="U24" s="49">
        <f t="shared" si="9"/>
        <v>21.428571428571427</v>
      </c>
      <c r="V24" s="49">
        <f t="shared" si="9"/>
        <v>21.428571428571427</v>
      </c>
      <c r="W24" s="113">
        <f t="shared" si="9"/>
        <v>625</v>
      </c>
    </row>
    <row r="25" spans="1:26" ht="15.75" customHeight="1">
      <c r="A25" s="54" t="s">
        <v>76</v>
      </c>
      <c r="B25" s="54"/>
      <c r="C25" s="54"/>
      <c r="D25" s="54"/>
      <c r="E25" s="54"/>
      <c r="F25" s="54"/>
      <c r="G25" s="54"/>
      <c r="H25" s="55"/>
      <c r="I25" s="56" t="s">
        <v>77</v>
      </c>
      <c r="J25" s="57"/>
      <c r="K25" s="57"/>
      <c r="L25" s="57"/>
      <c r="M25" s="58"/>
      <c r="N25" s="59"/>
      <c r="O25" s="59"/>
      <c r="P25" s="60"/>
      <c r="Q25" s="35"/>
      <c r="R25" s="35"/>
      <c r="S25" s="35"/>
      <c r="T25" s="35"/>
      <c r="U25" s="35"/>
      <c r="V25" s="35"/>
    </row>
    <row r="26" spans="1:26" ht="15.75" customHeight="1">
      <c r="A26" s="61" t="s">
        <v>78</v>
      </c>
      <c r="B26" s="62" t="s">
        <v>142</v>
      </c>
      <c r="C26" s="54"/>
      <c r="D26" s="54"/>
      <c r="E26" s="54"/>
      <c r="F26" s="54"/>
      <c r="G26" s="54"/>
      <c r="H26" s="63"/>
      <c r="I26" s="64"/>
      <c r="J26" s="65"/>
      <c r="K26" s="65"/>
      <c r="L26" s="66" t="s">
        <v>80</v>
      </c>
      <c r="M26" s="66"/>
      <c r="N26" s="67"/>
      <c r="O26" s="59"/>
      <c r="P26" s="63"/>
    </row>
    <row r="27" spans="1:26" ht="15.75" customHeight="1">
      <c r="A27" s="61" t="s">
        <v>81</v>
      </c>
      <c r="B27" s="62" t="s">
        <v>82</v>
      </c>
      <c r="C27" s="54"/>
      <c r="D27" s="54"/>
      <c r="E27" s="54"/>
      <c r="F27" s="54"/>
      <c r="G27" s="54"/>
      <c r="H27" s="63"/>
      <c r="I27" s="68"/>
      <c r="J27" s="59"/>
      <c r="K27" s="59"/>
      <c r="L27" s="59"/>
      <c r="M27" s="59"/>
      <c r="N27" s="59"/>
      <c r="O27" s="59"/>
      <c r="P27" s="63"/>
    </row>
    <row r="28" spans="1:26" ht="15.75" customHeight="1">
      <c r="A28" s="69" t="s">
        <v>75</v>
      </c>
      <c r="B28" s="70"/>
      <c r="C28" s="70"/>
      <c r="D28" s="70"/>
      <c r="E28" s="70"/>
      <c r="F28" s="70"/>
      <c r="G28" s="70"/>
      <c r="H28" s="35"/>
      <c r="I28" s="35"/>
      <c r="J28" s="2"/>
      <c r="K28" s="2"/>
      <c r="L28" s="2"/>
      <c r="M28" s="2"/>
      <c r="N28" s="2"/>
      <c r="O28" s="2"/>
      <c r="R28" s="71"/>
      <c r="S28" s="71"/>
      <c r="T28" s="71"/>
      <c r="U28" s="71"/>
      <c r="V28" s="35"/>
      <c r="W28" s="35"/>
    </row>
    <row r="29" spans="1:26" ht="17.25" customHeight="1">
      <c r="B29" s="155" t="s">
        <v>83</v>
      </c>
      <c r="C29" s="134"/>
      <c r="D29" s="134"/>
      <c r="E29" s="134"/>
      <c r="F29" s="134"/>
      <c r="G29" s="134"/>
      <c r="H29" s="134"/>
      <c r="I29" s="134"/>
      <c r="J29" s="134"/>
      <c r="K29" s="134"/>
      <c r="L29" s="134"/>
      <c r="M29" s="134"/>
      <c r="N29" s="134"/>
      <c r="O29" s="134"/>
    </row>
    <row r="30" spans="1:26" ht="15.75" customHeight="1">
      <c r="B30" s="155" t="s">
        <v>84</v>
      </c>
      <c r="C30" s="134"/>
      <c r="D30" s="134"/>
      <c r="E30" s="134"/>
      <c r="F30" s="134"/>
      <c r="G30" s="134"/>
      <c r="H30" s="134"/>
      <c r="I30" s="134"/>
      <c r="J30" s="134"/>
      <c r="K30" s="134"/>
      <c r="L30" s="134"/>
      <c r="M30" s="134"/>
      <c r="N30" s="134"/>
      <c r="O30" s="134"/>
    </row>
    <row r="31" spans="1:26" ht="15.75" customHeight="1">
      <c r="B31" s="155" t="s">
        <v>85</v>
      </c>
      <c r="C31" s="134"/>
      <c r="D31" s="134"/>
      <c r="E31" s="134"/>
      <c r="F31" s="134"/>
      <c r="G31" s="134"/>
      <c r="H31" s="134"/>
      <c r="I31" s="134"/>
      <c r="J31" s="134"/>
      <c r="K31" s="134"/>
      <c r="L31" s="134"/>
      <c r="M31" s="134"/>
      <c r="N31" s="134"/>
      <c r="O31" s="134"/>
    </row>
    <row r="32" spans="1:26" ht="23.25" customHeight="1">
      <c r="B32" s="72"/>
      <c r="C32" s="72"/>
      <c r="D32" s="72"/>
      <c r="E32" s="72"/>
      <c r="F32" s="72"/>
      <c r="G32" s="72"/>
      <c r="H32" s="72"/>
      <c r="I32" s="72"/>
      <c r="J32" s="72"/>
      <c r="K32" s="72"/>
      <c r="L32" s="72"/>
      <c r="M32" s="72"/>
      <c r="N32" s="72"/>
      <c r="O32" s="72"/>
    </row>
    <row r="33" spans="1:14" ht="228" customHeight="1"/>
    <row r="34" spans="1:14" ht="29.25" customHeight="1">
      <c r="A34" s="73" t="s">
        <v>86</v>
      </c>
      <c r="B34" s="35"/>
      <c r="C34" s="35"/>
      <c r="D34" s="35"/>
      <c r="E34" s="35"/>
      <c r="F34" s="35"/>
      <c r="G34" s="35"/>
      <c r="H34" s="35"/>
      <c r="I34" s="35"/>
    </row>
    <row r="35" spans="1:14" ht="15.75" customHeight="1">
      <c r="A35" s="150" t="s">
        <v>143</v>
      </c>
      <c r="B35" s="134"/>
      <c r="C35" s="134"/>
      <c r="D35" s="134"/>
      <c r="E35" s="134"/>
      <c r="F35" s="134"/>
      <c r="G35" s="134"/>
      <c r="H35" s="134"/>
      <c r="I35" s="134"/>
      <c r="J35" s="134"/>
      <c r="K35" s="134"/>
      <c r="N35" s="2"/>
    </row>
    <row r="36" spans="1:14" ht="15.75" customHeight="1">
      <c r="A36" s="74" t="s">
        <v>88</v>
      </c>
    </row>
    <row r="37" spans="1:14" ht="48" customHeight="1">
      <c r="A37" s="75" t="s">
        <v>89</v>
      </c>
      <c r="B37" s="151" t="s">
        <v>90</v>
      </c>
      <c r="C37" s="147"/>
      <c r="D37" s="148"/>
      <c r="E37" s="76" t="s">
        <v>91</v>
      </c>
      <c r="F37" s="77" t="s">
        <v>92</v>
      </c>
      <c r="G37" s="78" t="s">
        <v>93</v>
      </c>
      <c r="H37" s="151" t="s">
        <v>94</v>
      </c>
      <c r="I37" s="147"/>
      <c r="J37" s="147"/>
      <c r="K37" s="147"/>
      <c r="L37" s="148"/>
    </row>
    <row r="38" spans="1:14" ht="30" customHeight="1">
      <c r="A38" s="79" t="s">
        <v>95</v>
      </c>
      <c r="B38" s="146"/>
      <c r="C38" s="147"/>
      <c r="D38" s="148"/>
      <c r="E38" s="36"/>
      <c r="F38" s="36"/>
      <c r="G38" s="36"/>
      <c r="H38" s="146" t="s">
        <v>144</v>
      </c>
      <c r="I38" s="147"/>
      <c r="J38" s="147"/>
      <c r="K38" s="147"/>
      <c r="L38" s="148"/>
    </row>
    <row r="39" spans="1:14" ht="30" customHeight="1">
      <c r="A39" s="80" t="s">
        <v>97</v>
      </c>
      <c r="B39" s="146"/>
      <c r="C39" s="147"/>
      <c r="D39" s="148"/>
      <c r="E39" s="36"/>
      <c r="F39" s="36"/>
      <c r="G39" s="36"/>
      <c r="H39" s="146" t="s">
        <v>145</v>
      </c>
      <c r="I39" s="147"/>
      <c r="J39" s="147"/>
      <c r="K39" s="147"/>
      <c r="L39" s="148"/>
    </row>
    <row r="40" spans="1:14" ht="30" customHeight="1">
      <c r="A40" s="80" t="s">
        <v>99</v>
      </c>
      <c r="B40" s="146"/>
      <c r="C40" s="147"/>
      <c r="D40" s="148"/>
      <c r="E40" s="36"/>
      <c r="F40" s="36"/>
      <c r="G40" s="36"/>
      <c r="H40" s="146" t="s">
        <v>146</v>
      </c>
      <c r="I40" s="147"/>
      <c r="J40" s="147"/>
      <c r="K40" s="147"/>
      <c r="L40" s="148"/>
    </row>
    <row r="41" spans="1:14" ht="30" customHeight="1">
      <c r="A41" s="80" t="s">
        <v>101</v>
      </c>
      <c r="B41" s="146"/>
      <c r="C41" s="147"/>
      <c r="D41" s="148"/>
      <c r="E41" s="36"/>
      <c r="F41" s="36"/>
      <c r="G41" s="36"/>
      <c r="H41" s="146" t="s">
        <v>147</v>
      </c>
      <c r="I41" s="147"/>
      <c r="J41" s="147"/>
      <c r="K41" s="147"/>
      <c r="L41" s="148"/>
    </row>
    <row r="42" spans="1:14" ht="30" customHeight="1">
      <c r="A42" s="80" t="s">
        <v>22</v>
      </c>
      <c r="B42" s="146"/>
      <c r="C42" s="147"/>
      <c r="D42" s="148"/>
      <c r="E42" s="36"/>
      <c r="F42" s="36"/>
      <c r="G42" s="36"/>
      <c r="H42" s="146" t="s">
        <v>148</v>
      </c>
      <c r="I42" s="147"/>
      <c r="J42" s="147"/>
      <c r="K42" s="147"/>
      <c r="L42" s="148"/>
    </row>
    <row r="43" spans="1:14" ht="30" customHeight="1">
      <c r="A43" s="80" t="s">
        <v>104</v>
      </c>
      <c r="B43" s="146"/>
      <c r="C43" s="147"/>
      <c r="D43" s="148"/>
      <c r="E43" s="81"/>
      <c r="F43" s="36"/>
      <c r="G43" s="36"/>
      <c r="H43" s="149"/>
      <c r="I43" s="147"/>
      <c r="J43" s="147"/>
      <c r="K43" s="147"/>
      <c r="L43" s="148"/>
    </row>
    <row r="44" spans="1:14" ht="15.75" customHeight="1">
      <c r="A44" s="82" t="s">
        <v>149</v>
      </c>
    </row>
    <row r="45" spans="1:14" ht="15.75" customHeight="1">
      <c r="A45" s="82" t="s">
        <v>150</v>
      </c>
    </row>
    <row r="46" spans="1:14" ht="15.75" customHeight="1">
      <c r="A46" s="82" t="s">
        <v>107</v>
      </c>
    </row>
    <row r="47" spans="1:14" ht="15.75" customHeight="1">
      <c r="A47" s="83" t="s">
        <v>151</v>
      </c>
    </row>
    <row r="48" spans="1:14" ht="15.75" customHeight="1"/>
    <row r="49" spans="1:12" ht="15.75" customHeight="1">
      <c r="A49" s="72"/>
    </row>
    <row r="50" spans="1:12" ht="15.75" customHeight="1">
      <c r="A50" s="73" t="str">
        <f>A34:I34</f>
        <v xml:space="preserve">       台南市安順國小114.1月份學校供應量反映表</v>
      </c>
      <c r="B50" s="84"/>
      <c r="C50" s="84"/>
      <c r="D50" s="84"/>
      <c r="E50" s="84"/>
      <c r="F50" s="84"/>
      <c r="G50" s="84"/>
      <c r="H50" s="84"/>
      <c r="I50" s="85"/>
      <c r="J50" s="85"/>
    </row>
    <row r="51" spans="1:12" ht="15.75" customHeight="1">
      <c r="A51" s="150" t="str">
        <f>A35</f>
        <v xml:space="preserve">                                           班級：                            調查日期：  114年  1月   1 日</v>
      </c>
      <c r="B51" s="134"/>
      <c r="C51" s="134"/>
      <c r="D51" s="134"/>
      <c r="E51" s="134"/>
      <c r="F51" s="134"/>
      <c r="G51" s="134"/>
      <c r="H51" s="134"/>
      <c r="I51" s="134"/>
      <c r="J51" s="134"/>
      <c r="K51" s="134"/>
    </row>
    <row r="52" spans="1:12" ht="15.75" customHeight="1">
      <c r="A52" s="74" t="s">
        <v>88</v>
      </c>
    </row>
    <row r="53" spans="1:12" ht="36" customHeight="1">
      <c r="A53" s="75" t="s">
        <v>89</v>
      </c>
      <c r="B53" s="151" t="s">
        <v>90</v>
      </c>
      <c r="C53" s="147"/>
      <c r="D53" s="148"/>
      <c r="E53" s="76" t="s">
        <v>91</v>
      </c>
      <c r="F53" s="77" t="s">
        <v>92</v>
      </c>
      <c r="G53" s="78" t="s">
        <v>93</v>
      </c>
      <c r="H53" s="151" t="s">
        <v>94</v>
      </c>
      <c r="I53" s="147"/>
      <c r="J53" s="147"/>
      <c r="K53" s="147"/>
      <c r="L53" s="148"/>
    </row>
    <row r="54" spans="1:12" ht="30" customHeight="1">
      <c r="A54" s="79" t="s">
        <v>95</v>
      </c>
      <c r="B54" s="146"/>
      <c r="C54" s="147"/>
      <c r="D54" s="148"/>
      <c r="E54" s="36"/>
      <c r="F54" s="36"/>
      <c r="G54" s="36"/>
      <c r="H54" s="146" t="s">
        <v>152</v>
      </c>
      <c r="I54" s="147"/>
      <c r="J54" s="147"/>
      <c r="K54" s="147"/>
      <c r="L54" s="148"/>
    </row>
    <row r="55" spans="1:12" ht="30" customHeight="1">
      <c r="A55" s="80" t="s">
        <v>97</v>
      </c>
      <c r="B55" s="146"/>
      <c r="C55" s="147"/>
      <c r="D55" s="148"/>
      <c r="E55" s="36"/>
      <c r="F55" s="36"/>
      <c r="G55" s="36"/>
      <c r="H55" s="146" t="s">
        <v>153</v>
      </c>
      <c r="I55" s="147"/>
      <c r="J55" s="147"/>
      <c r="K55" s="147"/>
      <c r="L55" s="148"/>
    </row>
    <row r="56" spans="1:12" ht="30" customHeight="1">
      <c r="A56" s="80" t="s">
        <v>99</v>
      </c>
      <c r="B56" s="146"/>
      <c r="C56" s="147"/>
      <c r="D56" s="148"/>
      <c r="E56" s="36"/>
      <c r="F56" s="36"/>
      <c r="G56" s="36"/>
      <c r="H56" s="146" t="s">
        <v>154</v>
      </c>
      <c r="I56" s="147"/>
      <c r="J56" s="147"/>
      <c r="K56" s="147"/>
      <c r="L56" s="148"/>
    </row>
    <row r="57" spans="1:12" ht="30" customHeight="1">
      <c r="A57" s="80" t="s">
        <v>101</v>
      </c>
      <c r="B57" s="146"/>
      <c r="C57" s="147"/>
      <c r="D57" s="148"/>
      <c r="E57" s="36"/>
      <c r="F57" s="36"/>
      <c r="G57" s="36"/>
      <c r="H57" s="146" t="s">
        <v>155</v>
      </c>
      <c r="I57" s="147"/>
      <c r="J57" s="147"/>
      <c r="K57" s="147"/>
      <c r="L57" s="148"/>
    </row>
    <row r="58" spans="1:12" ht="27.75" customHeight="1">
      <c r="A58" s="80" t="s">
        <v>22</v>
      </c>
      <c r="B58" s="146"/>
      <c r="C58" s="147"/>
      <c r="D58" s="148"/>
      <c r="E58" s="36"/>
      <c r="F58" s="36"/>
      <c r="G58" s="36"/>
      <c r="H58" s="146" t="s">
        <v>156</v>
      </c>
      <c r="I58" s="147"/>
      <c r="J58" s="147"/>
      <c r="K58" s="147"/>
      <c r="L58" s="148"/>
    </row>
    <row r="59" spans="1:12" ht="28.5" customHeight="1">
      <c r="A59" s="80" t="s">
        <v>104</v>
      </c>
      <c r="B59" s="146"/>
      <c r="C59" s="147"/>
      <c r="D59" s="148"/>
      <c r="E59" s="81"/>
      <c r="F59" s="36"/>
      <c r="G59" s="36"/>
      <c r="H59" s="149"/>
      <c r="I59" s="147"/>
      <c r="J59" s="147"/>
      <c r="K59" s="147"/>
      <c r="L59" s="148"/>
    </row>
    <row r="60" spans="1:12" ht="23.25" customHeight="1">
      <c r="A60" s="82" t="s">
        <v>157</v>
      </c>
    </row>
    <row r="61" spans="1:12" ht="24.75" customHeight="1">
      <c r="A61" s="82" t="s">
        <v>158</v>
      </c>
    </row>
    <row r="62" spans="1:12" ht="27.75" customHeight="1">
      <c r="A62" s="82" t="s">
        <v>107</v>
      </c>
    </row>
    <row r="63" spans="1:12" ht="27" customHeight="1">
      <c r="A63" s="83" t="s">
        <v>159</v>
      </c>
    </row>
    <row r="64" spans="1:1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63">
    <mergeCell ref="B56:D56"/>
    <mergeCell ref="B57:D57"/>
    <mergeCell ref="B58:D58"/>
    <mergeCell ref="B59:D59"/>
    <mergeCell ref="H57:L57"/>
    <mergeCell ref="H58:L58"/>
    <mergeCell ref="H59:L59"/>
    <mergeCell ref="H56:L56"/>
    <mergeCell ref="B53:D53"/>
    <mergeCell ref="H53:L53"/>
    <mergeCell ref="B54:D54"/>
    <mergeCell ref="H54:L54"/>
    <mergeCell ref="B55:D55"/>
    <mergeCell ref="H55:L55"/>
    <mergeCell ref="Q7:Q9"/>
    <mergeCell ref="R7:R9"/>
    <mergeCell ref="S7:S9"/>
    <mergeCell ref="T7:T9"/>
    <mergeCell ref="U7:U9"/>
    <mergeCell ref="V7:V9"/>
    <mergeCell ref="W7:W9"/>
    <mergeCell ref="D1:O1"/>
    <mergeCell ref="D2:O2"/>
    <mergeCell ref="D3:O3"/>
    <mergeCell ref="D4:O4"/>
    <mergeCell ref="D5:O5"/>
    <mergeCell ref="A6:P6"/>
    <mergeCell ref="A7:O7"/>
    <mergeCell ref="H8:H9"/>
    <mergeCell ref="J8:J9"/>
    <mergeCell ref="K8:K9"/>
    <mergeCell ref="L8:L9"/>
    <mergeCell ref="M8:M9"/>
    <mergeCell ref="N8:N9"/>
    <mergeCell ref="O8:O9"/>
    <mergeCell ref="A8:A9"/>
    <mergeCell ref="B8:B9"/>
    <mergeCell ref="C8:C9"/>
    <mergeCell ref="D8:D9"/>
    <mergeCell ref="E8:E9"/>
    <mergeCell ref="B38:D38"/>
    <mergeCell ref="B39:D39"/>
    <mergeCell ref="B40:D40"/>
    <mergeCell ref="B41:D41"/>
    <mergeCell ref="P8:P9"/>
    <mergeCell ref="F8:F9"/>
    <mergeCell ref="G8:G9"/>
    <mergeCell ref="A51:K51"/>
    <mergeCell ref="B42:D42"/>
    <mergeCell ref="B43:D43"/>
    <mergeCell ref="A24:H24"/>
    <mergeCell ref="B29:O29"/>
    <mergeCell ref="B30:O30"/>
    <mergeCell ref="B31:O31"/>
    <mergeCell ref="A35:K35"/>
    <mergeCell ref="H37:L37"/>
    <mergeCell ref="H38:L38"/>
    <mergeCell ref="H39:L39"/>
    <mergeCell ref="H40:L40"/>
    <mergeCell ref="H41:L41"/>
    <mergeCell ref="H42:L42"/>
    <mergeCell ref="H43:L43"/>
    <mergeCell ref="B37:D37"/>
  </mergeCells>
  <phoneticPr fontId="58" type="noConversion"/>
  <pageMargins left="0.11811023622047245" right="0.11811023622047245" top="0.23622047244094491" bottom="0.15748031496062992" header="0" footer="0"/>
  <pageSetup paperSize="9"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1:A1000"/>
  <sheetViews>
    <sheetView workbookViewId="0"/>
  </sheetViews>
  <sheetFormatPr defaultColWidth="11.19921875" defaultRowHeight="15" customHeight="1"/>
  <cols>
    <col min="1" max="26" width="8.6992187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58" type="noConversion"/>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114.1 (QRCode)</vt:lpstr>
      <vt:lpstr>114.1 素 </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dcterms:created xsi:type="dcterms:W3CDTF">2011-03-30T01:26:20Z</dcterms:created>
  <dcterms:modified xsi:type="dcterms:W3CDTF">2024-12-19T07:04:11Z</dcterms:modified>
</cp:coreProperties>
</file>