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2\午餐簡訊112.11月\"/>
    </mc:Choice>
  </mc:AlternateContent>
  <bookViews>
    <workbookView xWindow="0" yWindow="0" windowWidth="21600" windowHeight="9552" activeTab="1"/>
  </bookViews>
  <sheets>
    <sheet name="112.11" sheetId="1" r:id="rId1"/>
    <sheet name="112.11 素" sheetId="2" r:id="rId2"/>
    <sheet name="Sheet2" sheetId="3" r:id="rId3"/>
    <sheet name="Sheet3" sheetId="4" r:id="rId4"/>
  </sheets>
  <calcPr calcId="152511"/>
  <extLst>
    <ext uri="GoogleSheetsCustomDataVersion1">
      <go:sheetsCustomData xmlns:go="http://customooxmlschemas.google.com/" r:id="rId8" roundtripDataSignature="AMtx7mhCpL21JkktofmjN2Q1vN0G7rHPCg=="/>
    </ext>
  </extLst>
</workbook>
</file>

<file path=xl/calcChain.xml><?xml version="1.0" encoding="utf-8"?>
<calcChain xmlns="http://schemas.openxmlformats.org/spreadsheetml/2006/main">
  <c r="O32" i="1" l="1"/>
  <c r="N32" i="1"/>
  <c r="M32" i="1"/>
  <c r="L32" i="1"/>
  <c r="K32" i="1"/>
  <c r="J32" i="1"/>
  <c r="V31" i="1"/>
  <c r="U31" i="1"/>
  <c r="T31" i="1"/>
  <c r="S31" i="1"/>
  <c r="R31" i="1"/>
  <c r="Q31" i="1"/>
  <c r="V30" i="1"/>
  <c r="U30" i="1"/>
  <c r="T30" i="1"/>
  <c r="S30" i="1"/>
  <c r="R30" i="1"/>
  <c r="Q30" i="1"/>
  <c r="V29" i="1"/>
  <c r="U29" i="1"/>
  <c r="T29" i="1"/>
  <c r="S29" i="1"/>
  <c r="R29" i="1"/>
  <c r="Q29" i="1"/>
  <c r="V28" i="1"/>
  <c r="U28" i="1"/>
  <c r="T28" i="1"/>
  <c r="S28" i="1"/>
  <c r="R28" i="1"/>
  <c r="Q28" i="1"/>
  <c r="V27" i="1"/>
  <c r="U27" i="1"/>
  <c r="T27" i="1"/>
  <c r="S27" i="1"/>
  <c r="R27" i="1"/>
  <c r="Q27" i="1"/>
  <c r="V26" i="1"/>
  <c r="U26" i="1"/>
  <c r="T26" i="1"/>
  <c r="S26" i="1"/>
  <c r="R26" i="1"/>
  <c r="Q26" i="1"/>
  <c r="W26" i="1" s="1"/>
  <c r="P26" i="1" s="1"/>
  <c r="V25" i="1"/>
  <c r="U25" i="1"/>
  <c r="T25" i="1"/>
  <c r="S25" i="1"/>
  <c r="R25" i="1"/>
  <c r="Q25" i="1"/>
  <c r="V24" i="1"/>
  <c r="U24" i="1"/>
  <c r="T24" i="1"/>
  <c r="S24" i="1"/>
  <c r="R24" i="1"/>
  <c r="Q24" i="1"/>
  <c r="V23" i="1"/>
  <c r="U23" i="1"/>
  <c r="T23" i="1"/>
  <c r="S23" i="1"/>
  <c r="R23" i="1"/>
  <c r="Q23" i="1"/>
  <c r="V22" i="1"/>
  <c r="U22" i="1"/>
  <c r="T22" i="1"/>
  <c r="S22" i="1"/>
  <c r="R22" i="1"/>
  <c r="Q22" i="1"/>
  <c r="V21" i="1"/>
  <c r="U21" i="1"/>
  <c r="T21" i="1"/>
  <c r="S21" i="1"/>
  <c r="R21" i="1"/>
  <c r="Q21" i="1"/>
  <c r="V20" i="1"/>
  <c r="U20" i="1"/>
  <c r="T20" i="1"/>
  <c r="S20" i="1"/>
  <c r="R20" i="1"/>
  <c r="Q20" i="1"/>
  <c r="W20" i="1" s="1"/>
  <c r="P20" i="1" s="1"/>
  <c r="V19" i="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V14" i="1"/>
  <c r="U14" i="1"/>
  <c r="T14" i="1"/>
  <c r="S14" i="1"/>
  <c r="R14" i="1"/>
  <c r="Q14" i="1"/>
  <c r="W14" i="1" s="1"/>
  <c r="P14" i="1" s="1"/>
  <c r="V13" i="1"/>
  <c r="U13" i="1"/>
  <c r="T13" i="1"/>
  <c r="S13" i="1"/>
  <c r="R13" i="1"/>
  <c r="Q13" i="1"/>
  <c r="V12" i="1"/>
  <c r="U12" i="1"/>
  <c r="T12" i="1"/>
  <c r="S12" i="1"/>
  <c r="R12" i="1"/>
  <c r="Q12" i="1"/>
  <c r="V11" i="1"/>
  <c r="U11" i="1"/>
  <c r="T11" i="1"/>
  <c r="S11" i="1"/>
  <c r="R11" i="1"/>
  <c r="Q11" i="1"/>
  <c r="V10" i="1"/>
  <c r="U10" i="1"/>
  <c r="U32" i="1" s="1"/>
  <c r="T10" i="1"/>
  <c r="T32" i="1" s="1"/>
  <c r="S10" i="1"/>
  <c r="R10" i="1"/>
  <c r="Q10" i="1"/>
  <c r="Q11" i="2"/>
  <c r="Q12" i="2"/>
  <c r="Q13" i="2"/>
  <c r="Q14" i="2"/>
  <c r="Q15" i="2"/>
  <c r="Q16" i="2"/>
  <c r="Q17" i="2"/>
  <c r="Q18" i="2"/>
  <c r="Q19" i="2"/>
  <c r="Q20" i="2"/>
  <c r="Q21" i="2"/>
  <c r="Q22" i="2"/>
  <c r="Q23" i="2"/>
  <c r="Q24" i="2"/>
  <c r="Q25" i="2"/>
  <c r="Q26" i="2"/>
  <c r="Q27" i="2"/>
  <c r="Q28" i="2"/>
  <c r="Q29" i="2"/>
  <c r="Q30" i="2"/>
  <c r="Q31" i="2"/>
  <c r="O32" i="2"/>
  <c r="N32" i="2"/>
  <c r="M32" i="2"/>
  <c r="L32" i="2"/>
  <c r="K32" i="2"/>
  <c r="J32" i="2"/>
  <c r="R31" i="2"/>
  <c r="S31" i="2"/>
  <c r="T31" i="2"/>
  <c r="U31" i="2"/>
  <c r="V31" i="2"/>
  <c r="R32" i="1" l="1"/>
  <c r="W10" i="1"/>
  <c r="W12" i="1"/>
  <c r="P12" i="1" s="1"/>
  <c r="W16" i="1"/>
  <c r="P16" i="1" s="1"/>
  <c r="W18" i="1"/>
  <c r="P18" i="1" s="1"/>
  <c r="W22" i="1"/>
  <c r="P22" i="1" s="1"/>
  <c r="W24" i="1"/>
  <c r="P24" i="1" s="1"/>
  <c r="W28" i="1"/>
  <c r="P28" i="1" s="1"/>
  <c r="W30" i="1"/>
  <c r="P30" i="1" s="1"/>
  <c r="Q32" i="1"/>
  <c r="S32" i="1"/>
  <c r="W11" i="1"/>
  <c r="P11" i="1" s="1"/>
  <c r="W17" i="1"/>
  <c r="P17" i="1" s="1"/>
  <c r="W23" i="1"/>
  <c r="P23" i="1" s="1"/>
  <c r="W29" i="1"/>
  <c r="P29" i="1" s="1"/>
  <c r="W31" i="2"/>
  <c r="P31" i="2" s="1"/>
  <c r="W13" i="1"/>
  <c r="P13" i="1" s="1"/>
  <c r="W15" i="1"/>
  <c r="P15" i="1" s="1"/>
  <c r="W19" i="1"/>
  <c r="P19" i="1" s="1"/>
  <c r="W21" i="1"/>
  <c r="P21" i="1" s="1"/>
  <c r="W25" i="1"/>
  <c r="P25" i="1" s="1"/>
  <c r="W27" i="1"/>
  <c r="P27" i="1" s="1"/>
  <c r="W31" i="1"/>
  <c r="P31" i="1" s="1"/>
  <c r="P10" i="1"/>
  <c r="V32" i="1"/>
  <c r="I21" i="2"/>
  <c r="W32" i="1" l="1"/>
  <c r="P32" i="1"/>
  <c r="H60" i="2"/>
  <c r="M59" i="2"/>
  <c r="J59"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W22" i="2" s="1"/>
  <c r="P22" i="2" s="1"/>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W11" i="2" s="1"/>
  <c r="V10" i="2"/>
  <c r="U10" i="2"/>
  <c r="T10" i="2"/>
  <c r="S10" i="2"/>
  <c r="R10" i="2"/>
  <c r="Q10" i="2"/>
  <c r="Q32" i="2" s="1"/>
  <c r="H60" i="1"/>
  <c r="M59" i="1"/>
  <c r="J59" i="1"/>
  <c r="U32" i="2" l="1"/>
  <c r="W30" i="2"/>
  <c r="P30" i="2" s="1"/>
  <c r="V32" i="2"/>
  <c r="S32" i="2"/>
  <c r="R32" i="2"/>
  <c r="T32" i="2"/>
  <c r="W19" i="2"/>
  <c r="P19" i="2" s="1"/>
  <c r="P11" i="2"/>
  <c r="W15" i="2"/>
  <c r="P15" i="2" s="1"/>
  <c r="W25" i="2"/>
  <c r="P25" i="2" s="1"/>
  <c r="W10" i="2"/>
  <c r="P10" i="2" s="1"/>
  <c r="W17" i="2"/>
  <c r="P17" i="2" s="1"/>
  <c r="W27" i="2"/>
  <c r="P27" i="2" s="1"/>
  <c r="W16" i="2"/>
  <c r="P16" i="2" s="1"/>
  <c r="W23" i="2"/>
  <c r="P23" i="2" s="1"/>
  <c r="W28" i="2"/>
  <c r="P28" i="2" s="1"/>
  <c r="W14" i="2"/>
  <c r="P14" i="2" s="1"/>
  <c r="W20" i="2"/>
  <c r="P20" i="2" s="1"/>
  <c r="W29" i="2"/>
  <c r="P29" i="2" s="1"/>
  <c r="W12" i="2"/>
  <c r="P12" i="2" s="1"/>
  <c r="W21" i="2"/>
  <c r="P21" i="2" s="1"/>
  <c r="W26" i="2"/>
  <c r="P26" i="2" s="1"/>
  <c r="W18" i="2"/>
  <c r="P18" i="2" s="1"/>
  <c r="W24" i="2"/>
  <c r="P24" i="2" s="1"/>
  <c r="W13" i="2"/>
  <c r="P13" i="2" s="1"/>
  <c r="W32" i="2" l="1"/>
  <c r="P32" i="2"/>
</calcChain>
</file>

<file path=xl/comments1.xml><?xml version="1.0" encoding="utf-8"?>
<comments xmlns="http://schemas.openxmlformats.org/spreadsheetml/2006/main">
  <authors>
    <author/>
  </authors>
  <commentList>
    <comment ref="C41" authorId="0" shapeId="0">
      <text>
        <r>
          <rPr>
            <sz val="12"/>
            <color theme="1"/>
            <rFont val="Calibri"/>
            <family val="2"/>
            <scheme val="minor"/>
          </rPr>
          <t>======
ID#AAAAKfw9n_k
Your User Name    (2020-10-14 04:52:32)
650+750+850/3=750</t>
        </r>
      </text>
    </comment>
    <comment ref="E41" authorId="0" shapeId="0">
      <text>
        <r>
          <rPr>
            <sz val="12"/>
            <color theme="1"/>
            <rFont val="Calibri"/>
            <family val="2"/>
            <scheme val="minor"/>
          </rPr>
          <t>======
ID#AAAAKfw9n_s
Your User Name    (2020-10-14 04:52:32)
3.5+4.5+6/3=4.7</t>
        </r>
      </text>
    </comment>
    <comment ref="F41" authorId="0" shapeId="0">
      <text>
        <r>
          <rPr>
            <sz val="12"/>
            <color theme="1"/>
            <rFont val="Calibri"/>
            <family val="2"/>
            <scheme val="minor"/>
          </rPr>
          <t>======
ID#AAAAKfw9n_w
Your User Name    (2020-10-14 04:52:32)
2+2+2/3=2</t>
        </r>
      </text>
    </comment>
    <comment ref="H41" authorId="0" shapeId="0">
      <text>
        <r>
          <rPr>
            <sz val="12"/>
            <color theme="1"/>
            <rFont val="Calibri"/>
            <family val="2"/>
            <scheme val="minor"/>
          </rPr>
          <t>======
ID#AAAAKfw9n_0
Your User Name    (2020-10-14 04:52:32)
2.5+3+3/3=2.8</t>
        </r>
      </text>
    </comment>
    <comment ref="K41" authorId="0" shapeId="0">
      <text>
        <r>
          <rPr>
            <sz val="12"/>
            <color theme="1"/>
            <rFont val="Calibri"/>
            <family val="2"/>
            <scheme val="minor"/>
          </rPr>
          <t>======
ID#AAAAKfw9oAA
Your User Name    (2020-10-14 04:52:32)
1+1.5+2/3=1.5</t>
        </r>
      </text>
    </comment>
  </commentList>
  <extLst>
    <ext xmlns:r="http://schemas.openxmlformats.org/officeDocument/2006/relationships" uri="GoogleSheetsCustomDataVersion1">
      <go:sheetsCustomData xmlns:go="http://customooxmlschemas.google.com/" r:id="rId1" roundtripDataSignature="AMtx7miGkFHkYM7hFePMN3QZHLGHfndo+A=="/>
    </ext>
  </extLst>
</comments>
</file>

<file path=xl/comments2.xml><?xml version="1.0" encoding="utf-8"?>
<comments xmlns="http://schemas.openxmlformats.org/spreadsheetml/2006/main">
  <authors>
    <author/>
  </authors>
  <commentList>
    <comment ref="C41" authorId="0" shapeId="0">
      <text>
        <r>
          <rPr>
            <sz val="12"/>
            <color theme="1"/>
            <rFont val="Calibri"/>
            <family val="2"/>
            <scheme val="minor"/>
          </rPr>
          <t>======
ID#AAAAKfw9n_4
Your User Name    (2020-10-14 04:52:32)
650+750+850/3=750</t>
        </r>
      </text>
    </comment>
    <comment ref="E41" authorId="0" shapeId="0">
      <text>
        <r>
          <rPr>
            <sz val="12"/>
            <color theme="1"/>
            <rFont val="Calibri"/>
            <family val="2"/>
            <scheme val="minor"/>
          </rPr>
          <t>======
ID#AAAAKfw9oAE
Your User Name    (2020-10-14 04:52:32)
3.5+4.5+6/3=4.7</t>
        </r>
      </text>
    </comment>
    <comment ref="F41" authorId="0" shapeId="0">
      <text>
        <r>
          <rPr>
            <sz val="12"/>
            <color theme="1"/>
            <rFont val="Calibri"/>
            <family val="2"/>
            <scheme val="minor"/>
          </rPr>
          <t>======
ID#AAAAKfw9oAI
Your User Name    (2020-10-14 04:52:32)
2+2+2/3=2</t>
        </r>
      </text>
    </comment>
    <comment ref="H41" authorId="0" shapeId="0">
      <text>
        <r>
          <rPr>
            <sz val="12"/>
            <color theme="1"/>
            <rFont val="Calibri"/>
            <family val="2"/>
            <scheme val="minor"/>
          </rPr>
          <t>======
ID#AAAAKfw9n_8
Your User Name    (2020-10-14 04:52:32)
2.5+3+3/3=2.8</t>
        </r>
      </text>
    </comment>
    <comment ref="K41" authorId="0" shapeId="0">
      <text>
        <r>
          <rPr>
            <sz val="12"/>
            <color theme="1"/>
            <rFont val="Calibri"/>
            <family val="2"/>
            <scheme val="minor"/>
          </rPr>
          <t>======
ID#AAAAKfw9n_o
Your User Name    (2020-10-14 04:52:32)
1+1.5+2/3=1.5</t>
        </r>
      </text>
    </comment>
  </commentList>
  <extLst>
    <ext xmlns:r="http://schemas.openxmlformats.org/officeDocument/2006/relationships" uri="GoogleSheetsCustomDataVersion1">
      <go:sheetsCustomData xmlns:go="http://customooxmlschemas.google.com/" r:id="rId1" roundtripDataSignature="AMtx7mgVoWVXzo2BtI5kDGtby84OFLJaGQ=="/>
    </ext>
  </extLst>
</comments>
</file>

<file path=xl/sharedStrings.xml><?xml version="1.0" encoding="utf-8"?>
<sst xmlns="http://schemas.openxmlformats.org/spreadsheetml/2006/main" count="479" uniqueCount="230">
  <si>
    <t xml:space="preserve">家長請透過左上角QRCode掃描後進入營養午餐網頁連結官網食材登錄平臺查詢相關的食品安全，若相關問題可直接撥午餐專線06-3565460                                                                                         </t>
  </si>
  <si>
    <t>主　　編：蘇建銘（校長）</t>
  </si>
  <si>
    <t>執行編輯：許瑛珍（執行秘書）</t>
  </si>
  <si>
    <t>編　　審：台南市立安順國小</t>
  </si>
  <si>
    <t>http://class.tn.edu.tw/modules/tad_web/link.php?WebID=4043&amp;LinkID=4348</t>
  </si>
  <si>
    <t>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</si>
  <si>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</si>
  <si>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</si>
  <si>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</si>
  <si>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</si>
  <si>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</si>
  <si>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</si>
  <si>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</si>
  <si>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</si>
  <si>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</si>
  <si>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</si>
  <si>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</si>
  <si>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</si>
  <si>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</si>
  <si>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</si>
  <si>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</si>
  <si>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</si>
  <si>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</si>
  <si>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二</t>
  </si>
  <si>
    <t>五穀飯</t>
  </si>
  <si>
    <t>三</t>
  </si>
  <si>
    <t>香腸玉米炒飯</t>
  </si>
  <si>
    <t>香腸玉米炒飯料</t>
  </si>
  <si>
    <t>茶葉蛋</t>
  </si>
  <si>
    <t>蒜香大陸妹</t>
  </si>
  <si>
    <t>四</t>
  </si>
  <si>
    <t>胚芽飯</t>
  </si>
  <si>
    <t>咖哩肉丁</t>
  </si>
  <si>
    <t>有機時蔬</t>
  </si>
  <si>
    <t>國產豆漿</t>
  </si>
  <si>
    <t>五</t>
  </si>
  <si>
    <t>白飯</t>
  </si>
  <si>
    <t>豆輪滷肉</t>
  </si>
  <si>
    <t>黃瓜燴羹</t>
  </si>
  <si>
    <t>毛豆莢</t>
  </si>
  <si>
    <t>一</t>
  </si>
  <si>
    <t>蔥燒豆腐</t>
  </si>
  <si>
    <t>燕麥飯</t>
  </si>
  <si>
    <t>檸檬魚</t>
  </si>
  <si>
    <t>蒜香高麗</t>
  </si>
  <si>
    <t>蕃茄炒蛋</t>
  </si>
  <si>
    <t>米粉</t>
  </si>
  <si>
    <t>杯子蛋糕</t>
  </si>
  <si>
    <t>檸檬翅小腿</t>
  </si>
  <si>
    <t>燙青菜</t>
  </si>
  <si>
    <t>米粉湯料</t>
  </si>
  <si>
    <t>肉末韭菜</t>
  </si>
  <si>
    <t>綠豆西谷米湯</t>
  </si>
  <si>
    <t>韓式炸雞</t>
  </si>
  <si>
    <t>奶油雙椰</t>
  </si>
  <si>
    <t>韓式醬炒年糕</t>
  </si>
  <si>
    <t>海芽蛋花湯</t>
  </si>
  <si>
    <t>百菇筍絲</t>
  </si>
  <si>
    <t>玉米海帶湯</t>
  </si>
  <si>
    <t>三色刺瓜</t>
  </si>
  <si>
    <t>滷豆干</t>
  </si>
  <si>
    <t>冬瓜鮮菇湯</t>
  </si>
  <si>
    <t>油麵</t>
  </si>
  <si>
    <t>帶骨肉排</t>
  </si>
  <si>
    <t>芝麻包</t>
  </si>
  <si>
    <t>拌青花椰</t>
  </si>
  <si>
    <t>洋芋燒肉</t>
  </si>
  <si>
    <t>拌三絲</t>
  </si>
  <si>
    <t>玉米濃湯</t>
  </si>
  <si>
    <t>越瓜肉片</t>
  </si>
  <si>
    <t>薑絲白菜</t>
  </si>
  <si>
    <t>紅絲豆包</t>
  </si>
  <si>
    <t>豆薯湯</t>
  </si>
  <si>
    <t>洋蔥燒雞</t>
  </si>
  <si>
    <t>黃豆芽蕃茄湯</t>
  </si>
  <si>
    <t>椒鹽鯛魚</t>
  </si>
  <si>
    <t>芹香高麗</t>
  </si>
  <si>
    <t>珍珠丸</t>
  </si>
  <si>
    <t>拌豆菜麵</t>
  </si>
  <si>
    <t>拌豆菜麵料</t>
  </si>
  <si>
    <t>蠔油雞腿</t>
  </si>
  <si>
    <t>拌青菜</t>
  </si>
  <si>
    <t>麻油雞</t>
  </si>
  <si>
    <t>洋蔥培根</t>
  </si>
  <si>
    <t>芹香鮑菇</t>
  </si>
  <si>
    <t>蘿蔔排骨湯</t>
  </si>
  <si>
    <t>咖哩肉</t>
  </si>
  <si>
    <t>塔香黑豆干</t>
  </si>
  <si>
    <t>香酥魚柳</t>
  </si>
  <si>
    <t>豆瓣豆腐</t>
  </si>
  <si>
    <t>椒鹽蛋</t>
  </si>
  <si>
    <t>蒜香花椰</t>
  </si>
  <si>
    <t>月平均</t>
  </si>
  <si>
    <t xml:space="preserve">備註： 1.遇特殊狀況（如颱風、退貨、物價上揚）變動食譜  </t>
  </si>
  <si>
    <t xml:space="preserve">           2.水果係暫定</t>
  </si>
  <si>
    <t xml:space="preserve">           3.本校採用檢驗合格之肉品、均附有證明</t>
  </si>
  <si>
    <t xml:space="preserve"> </t>
  </si>
  <si>
    <t xml:space="preserve">   4.每週週二 世界地球日 環保健康素」</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</si>
  <si>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</si>
  <si>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</si>
  <si>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</si>
  <si>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台南市安順國小學校供應量反映表</t>
  </si>
  <si>
    <t>年</t>
  </si>
  <si>
    <t>月</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</si>
  <si>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</si>
  <si>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t xml:space="preserve">   ※一、量的意見反應：（請參考每月午餐食譜，在□中勾選班級午餐供應的情形）</t>
  </si>
  <si>
    <t>午餐項目</t>
  </si>
  <si>
    <t>目前供應量太多</t>
  </si>
  <si>
    <t>剛好</t>
  </si>
  <si>
    <t>目前供應量太少</t>
  </si>
  <si>
    <t>希望加或減少份量</t>
  </si>
  <si>
    <t>主食</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</si>
  <si>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</si>
  <si>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</si>
  <si>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</si>
  <si>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副食二</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</si>
  <si>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</si>
  <si>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副食三</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</si>
  <si>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</si>
  <si>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</si>
  <si>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其他反應</t>
  </si>
  <si>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</si>
  <si>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</si>
  <si>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t xml:space="preserve">    導師簽章：</t>
  </si>
  <si>
    <r>
      <rPr>
        <b/>
        <sz val="13"/>
        <color theme="1"/>
        <rFont val="PMingLiu"/>
        <family val="1"/>
        <charset val="136"/>
      </rPr>
      <t>※</t>
    </r>
    <r>
      <rPr>
        <sz val="13"/>
        <color theme="1"/>
        <rFont val="新細明體"/>
        <family val="1"/>
        <charset val="136"/>
      </rPr>
      <t>本表請調查完後交回午餐廚房喔，以利隨時調整各班級份數、供應量。</t>
    </r>
  </si>
  <si>
    <t>台南市安順國小學校供應量反映表</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</si>
  <si>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</si>
  <si>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</si>
  <si>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</si>
  <si>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</si>
  <si>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</si>
  <si>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</si>
  <si>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</si>
  <si>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</si>
  <si>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</si>
  <si>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t xml:space="preserve">                                                                                執行編輯：許瑛珍（執行秘書）</t>
  </si>
  <si>
    <t xml:space="preserve">                                                                             編　　審：台南市立安順國小</t>
  </si>
  <si>
    <t xml:space="preserve">                                                                                  出版日期：中華民國111年11月1日</t>
  </si>
  <si>
    <t xml:space="preserve">                                                                           食譜設計：戴秀梅 (營養師)</t>
  </si>
  <si>
    <t>火腿玉米炒飯</t>
  </si>
  <si>
    <t>素炒高麗</t>
  </si>
  <si>
    <t>豆輪燒肉</t>
  </si>
  <si>
    <t>燒豆腐</t>
  </si>
  <si>
    <t xml:space="preserve">燴素魚肚
</t>
  </si>
  <si>
    <t>龍鳳腿</t>
  </si>
  <si>
    <t>醬燒白肉</t>
  </si>
  <si>
    <t>素炒茭白筍</t>
  </si>
  <si>
    <t>素魚羹湯</t>
  </si>
  <si>
    <t>洋芋素肉</t>
  </si>
  <si>
    <t>鐵板豆芽</t>
  </si>
  <si>
    <t>紅燒素雞</t>
  </si>
  <si>
    <t>炒青菜</t>
  </si>
  <si>
    <t>糖醋素魚</t>
  </si>
  <si>
    <t>鹽酥豆干腰果</t>
  </si>
  <si>
    <t>木耳珊瑚</t>
  </si>
  <si>
    <t>素魚羹</t>
  </si>
  <si>
    <t>川燙花椰</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</si>
  <si>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</si>
  <si>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</si>
  <si>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</si>
  <si>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</si>
  <si>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</si>
  <si>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</si>
  <si>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</si>
  <si>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</si>
  <si>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</si>
  <si>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</si>
  <si>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</si>
  <si>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</si>
  <si>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</si>
  <si>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</si>
  <si>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</si>
  <si>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</si>
  <si>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</si>
  <si>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</si>
  <si>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t>帶骨肉排</t>
    <phoneticPr fontId="48" type="noConversion"/>
  </si>
  <si>
    <t>玉米排骨湯</t>
    <phoneticPr fontId="48" type="noConversion"/>
  </si>
  <si>
    <t>拌豆菜麵料</t>
    <phoneticPr fontId="48" type="noConversion"/>
  </si>
  <si>
    <t>豆菜麵</t>
    <phoneticPr fontId="48" type="noConversion"/>
  </si>
  <si>
    <r>
      <t xml:space="preserve">              112</t>
    </r>
    <r>
      <rPr>
        <sz val="16"/>
        <color theme="1"/>
        <rFont val="細明體"/>
        <family val="3"/>
        <charset val="136"/>
      </rPr>
      <t>年</t>
    </r>
    <r>
      <rPr>
        <sz val="16"/>
        <color theme="1"/>
        <rFont val="Arial"/>
        <family val="2"/>
      </rPr>
      <t>11</t>
    </r>
    <r>
      <rPr>
        <sz val="16"/>
        <color theme="1"/>
        <rFont val="細明體"/>
        <family val="3"/>
        <charset val="136"/>
      </rPr>
      <t>月</t>
    </r>
    <r>
      <rPr>
        <sz val="16"/>
        <color theme="1"/>
        <rFont val="Arial"/>
        <family val="2"/>
      </rPr>
      <t xml:space="preserve"> </t>
    </r>
    <r>
      <rPr>
        <sz val="16"/>
        <color theme="1"/>
        <rFont val="細明體"/>
        <family val="3"/>
        <charset val="136"/>
      </rPr>
      <t>安順國中、小午餐食譜</t>
    </r>
    <phoneticPr fontId="48" type="noConversion"/>
  </si>
  <si>
    <t>供應人數：2371人</t>
    <phoneticPr fontId="48" type="noConversion"/>
  </si>
  <si>
    <t>出版日期：中華民國112年11月1日</t>
    <phoneticPr fontId="48" type="noConversion"/>
  </si>
  <si>
    <r>
      <t xml:space="preserve">              112</t>
    </r>
    <r>
      <rPr>
        <sz val="16"/>
        <color theme="1"/>
        <rFont val="微軟正黑體"/>
        <family val="2"/>
        <charset val="136"/>
      </rPr>
      <t>年</t>
    </r>
    <r>
      <rPr>
        <sz val="16"/>
        <color theme="1"/>
        <rFont val="Arial"/>
        <family val="2"/>
      </rPr>
      <t>11</t>
    </r>
    <r>
      <rPr>
        <sz val="16"/>
        <color theme="1"/>
        <rFont val="微軟正黑體"/>
        <family val="2"/>
        <charset val="136"/>
      </rPr>
      <t>月</t>
    </r>
    <r>
      <rPr>
        <sz val="16"/>
        <color theme="1"/>
        <rFont val="Arial"/>
        <family val="2"/>
      </rPr>
      <t xml:space="preserve"> </t>
    </r>
    <r>
      <rPr>
        <sz val="16"/>
        <color theme="1"/>
        <rFont val="微軟正黑體"/>
        <family val="2"/>
        <charset val="136"/>
      </rPr>
      <t>安順國中、小午餐食譜</t>
    </r>
    <r>
      <rPr>
        <sz val="16"/>
        <color theme="1"/>
        <rFont val="Arial"/>
        <family val="2"/>
      </rPr>
      <t>-</t>
    </r>
    <r>
      <rPr>
        <sz val="16"/>
        <color theme="1"/>
        <rFont val="微軟正黑體"/>
        <family val="2"/>
        <charset val="136"/>
      </rPr>
      <t>素食</t>
    </r>
    <phoneticPr fontId="48" type="noConversion"/>
  </si>
  <si>
    <t xml:space="preserve">                                                          供應人數：32人</t>
    <phoneticPr fontId="48" type="noConversion"/>
  </si>
  <si>
    <t xml:space="preserve">                                               主　　編：蘇建銘（校長）</t>
    <phoneticPr fontId="48" type="noConversion"/>
  </si>
  <si>
    <t>供應人數：32人</t>
    <phoneticPr fontId="48" type="noConversion"/>
  </si>
  <si>
    <t>滷豆干</t>
    <phoneticPr fontId="48" type="noConversion"/>
  </si>
  <si>
    <t>蒜泥白肉</t>
    <phoneticPr fontId="48" type="noConversion"/>
  </si>
  <si>
    <t>白醬燉飯</t>
    <phoneticPr fontId="48" type="noConversion"/>
  </si>
  <si>
    <t>可樂豬腳</t>
    <phoneticPr fontId="48" type="noConversion"/>
  </si>
  <si>
    <t>大滷麵羹湯</t>
    <phoneticPr fontId="48" type="noConversion"/>
  </si>
  <si>
    <t>大滷麵羹</t>
    <phoneticPr fontId="48" type="noConversion"/>
  </si>
  <si>
    <t>扁魚白菜</t>
    <phoneticPr fontId="48" type="noConversion"/>
  </si>
  <si>
    <t>玉米炒蛋</t>
  </si>
  <si>
    <t>玉米炒蛋</t>
    <phoneticPr fontId="48" type="noConversion"/>
  </si>
  <si>
    <t>黃瓜貢丸湯</t>
    <phoneticPr fontId="48" type="noConversion"/>
  </si>
  <si>
    <t>味磳湯</t>
    <phoneticPr fontId="48" type="noConversion"/>
  </si>
  <si>
    <t>冬瓜珍珠奶茶</t>
    <phoneticPr fontId="48" type="noConversion"/>
  </si>
  <si>
    <t>蘑菇豬柳</t>
    <phoneticPr fontId="48" type="noConversion"/>
  </si>
  <si>
    <t>肉燥油菜</t>
    <phoneticPr fontId="48" type="noConversion"/>
  </si>
  <si>
    <t>玉米排骨湯</t>
    <phoneticPr fontId="48" type="noConversion"/>
  </si>
  <si>
    <t>紫菜蛋花湯</t>
    <phoneticPr fontId="48" type="noConversion"/>
  </si>
  <si>
    <t>麵包</t>
    <phoneticPr fontId="48" type="noConversion"/>
  </si>
  <si>
    <t>高麗菜粥</t>
    <phoneticPr fontId="48" type="noConversion"/>
  </si>
  <si>
    <t>高麗菜粥料</t>
    <phoneticPr fontId="48" type="noConversion"/>
  </si>
  <si>
    <t>紫菜蛋花湯</t>
    <phoneticPr fontId="48" type="noConversion"/>
  </si>
  <si>
    <t>醬燒排骨</t>
    <phoneticPr fontId="48" type="noConversion"/>
  </si>
  <si>
    <t>醬燒排骨</t>
    <phoneticPr fontId="48" type="noConversion"/>
  </si>
  <si>
    <t>香菇雞湯</t>
    <phoneticPr fontId="48" type="noConversion"/>
  </si>
  <si>
    <t>香菇雞湯</t>
    <phoneticPr fontId="48" type="noConversion"/>
  </si>
  <si>
    <t>可樂滷肉</t>
    <phoneticPr fontId="48" type="noConversion"/>
  </si>
  <si>
    <t>蕃茄炒蛋</t>
    <phoneticPr fontId="48" type="noConversion"/>
  </si>
  <si>
    <t>砂鍋白菜</t>
    <phoneticPr fontId="56" type="noConversion"/>
  </si>
  <si>
    <t>有機時蔬</t>
    <phoneticPr fontId="56" type="noConversion"/>
  </si>
  <si>
    <t>砂鍋白菜</t>
    <phoneticPr fontId="56" type="noConversion"/>
  </si>
  <si>
    <t>紅棗山藥湯</t>
    <phoneticPr fontId="56" type="noConversion"/>
  </si>
  <si>
    <t>有機時蔬</t>
    <phoneticPr fontId="56" type="noConversion"/>
  </si>
  <si>
    <t>三菇鮮湯</t>
    <phoneticPr fontId="48" type="noConversion"/>
  </si>
  <si>
    <t>當歸素腸湯</t>
    <phoneticPr fontId="48" type="noConversion"/>
  </si>
  <si>
    <t>關東煮湯</t>
    <phoneticPr fontId="48" type="noConversion"/>
  </si>
  <si>
    <t>剝皮辣椒雞湯</t>
    <phoneticPr fontId="48" type="noConversion"/>
  </si>
  <si>
    <t>蒜片彩蔬雞丁</t>
    <phoneticPr fontId="56" type="noConversion"/>
  </si>
  <si>
    <t>雞腿白醬燉飯</t>
    <phoneticPr fontId="48" type="noConversion"/>
  </si>
  <si>
    <t>山藥排骨湯</t>
    <phoneticPr fontId="56" type="noConversion"/>
  </si>
  <si>
    <t>火腿玉米炒飯料</t>
    <phoneticPr fontId="48" type="noConversion"/>
  </si>
  <si>
    <t>剝皮辣椒雞湯</t>
    <phoneticPr fontId="48" type="noConversion"/>
  </si>
  <si>
    <t>關東煮湯</t>
    <phoneticPr fontId="48" type="noConversion"/>
  </si>
  <si>
    <t>三菇鮮湯</t>
    <phoneticPr fontId="48" type="noConversion"/>
  </si>
  <si>
    <t>當歸素鴨湯</t>
    <phoneticPr fontId="48" type="noConversion"/>
  </si>
  <si>
    <t>薑片彩蔬豆腐</t>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</si>
</sst>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_);[Red]\(0\)"/>
    <numFmt numFmtId="178" formatCode="0.0"/>
  </numFmts>
  <fonts count="67">
    <font>
      <sz val="12"/>
      <color theme="1"/>
      <name val="Calibri"/>
      <scheme val="minor"/>
    </font>
    <font>
      <sz val="11"/>
      <color theme="1"/>
      <name val="DFKai-SB"/>
      <family val="4"/>
      <charset val="136"/>
    </font>
    <font>
      <sz val="9"/>
      <color rgb="FF000000"/>
      <name val="PMingLiu"/>
      <family val="1"/>
      <charset val="136"/>
    </font>
    <font>
      <sz val="12"/>
      <color theme="1"/>
      <name val="Calibri"/>
      <family val="2"/>
    </font>
    <font>
      <sz val="11"/>
      <color rgb="FF000000"/>
      <name val="PMingLiu"/>
      <family val="1"/>
      <charset val="136"/>
    </font>
    <font>
      <u/>
      <sz val="6"/>
      <color theme="10"/>
      <name val="Arial"/>
      <family val="2"/>
    </font>
    <font>
      <sz val="16"/>
      <color theme="1"/>
      <name val="Arial"/>
      <family val="2"/>
    </font>
    <font>
      <sz val="8"/>
      <color theme="1"/>
      <name val="PMingLiu"/>
      <family val="1"/>
      <charset val="136"/>
    </font>
    <font>
      <sz val="6"/>
      <color theme="1"/>
      <name val="Calibri"/>
      <family val="2"/>
    </font>
    <font>
      <sz val="9"/>
      <color theme="1"/>
      <name val="Twentieth Century"/>
    </font>
    <font>
      <sz val="10"/>
      <color theme="1"/>
      <name val="PMingLiu"/>
      <family val="1"/>
      <charset val="136"/>
    </font>
    <font>
      <sz val="6"/>
      <color theme="1"/>
      <name val="PMingLiu"/>
      <family val="1"/>
      <charset val="136"/>
    </font>
    <font>
      <sz val="12"/>
      <name val="Calibri"/>
      <family val="2"/>
    </font>
    <font>
      <sz val="12"/>
      <color theme="1"/>
      <name val="DFKai-SB"/>
      <family val="4"/>
      <charset val="136"/>
    </font>
    <font>
      <sz val="8"/>
      <color theme="1"/>
      <name val="Times New Roman"/>
      <family val="1"/>
    </font>
    <font>
      <sz val="12"/>
      <color rgb="FF000000"/>
      <name val="DFKai-SB"/>
      <family val="4"/>
      <charset val="136"/>
    </font>
    <font>
      <sz val="10"/>
      <color theme="1"/>
      <name val="DFKai-SB"/>
      <family val="4"/>
      <charset val="136"/>
    </font>
    <font>
      <sz val="8"/>
      <color theme="1"/>
      <name val="DFKai-SB"/>
      <family val="4"/>
      <charset val="136"/>
    </font>
    <font>
      <sz val="10"/>
      <color theme="1"/>
      <name val="Calibri"/>
      <family val="2"/>
    </font>
    <font>
      <sz val="6"/>
      <color theme="1"/>
      <name val="DFKai-SB"/>
      <family val="4"/>
      <charset val="136"/>
    </font>
    <font>
      <sz val="9"/>
      <color theme="1"/>
      <name val="DFKai-SB"/>
      <family val="4"/>
      <charset val="136"/>
    </font>
    <font>
      <sz val="8"/>
      <color theme="1"/>
      <name val="Calibri"/>
      <family val="2"/>
    </font>
    <font>
      <sz val="11"/>
      <color rgb="FF0000CC"/>
      <name val="DFKai-SB"/>
      <family val="4"/>
      <charset val="136"/>
    </font>
    <font>
      <sz val="11"/>
      <color theme="1"/>
      <name val="PMingLiu"/>
      <family val="1"/>
      <charset val="136"/>
    </font>
    <font>
      <sz val="12"/>
      <color theme="1"/>
      <name val="Arial"/>
      <family val="2"/>
    </font>
    <font>
      <sz val="9"/>
      <color theme="1"/>
      <name val="MingLiu"/>
      <family val="3"/>
      <charset val="136"/>
    </font>
    <font>
      <sz val="12"/>
      <color theme="1"/>
      <name val="華康少女文字w5"/>
      <family val="3"/>
      <charset val="136"/>
    </font>
    <font>
      <sz val="11"/>
      <color theme="1"/>
      <name val="華康少女文字w5"/>
      <family val="3"/>
      <charset val="136"/>
    </font>
    <font>
      <sz val="12"/>
      <color theme="1"/>
      <name val="PMingLiu"/>
      <family val="1"/>
      <charset val="136"/>
    </font>
    <font>
      <sz val="12"/>
      <color rgb="FF000000"/>
      <name val="PMingLiu"/>
      <family val="1"/>
      <charset val="136"/>
    </font>
    <font>
      <sz val="8"/>
      <color rgb="FF4685DF"/>
      <name val="Quattrocento Sans"/>
    </font>
    <font>
      <sz val="10"/>
      <color rgb="FF660066"/>
      <name val="Calibri"/>
      <family val="2"/>
    </font>
    <font>
      <b/>
      <sz val="18"/>
      <color theme="1"/>
      <name val="PMingLiu"/>
      <family val="1"/>
      <charset val="136"/>
    </font>
    <font>
      <b/>
      <sz val="14"/>
      <color theme="1"/>
      <name val="Calibri"/>
      <family val="2"/>
    </font>
    <font>
      <b/>
      <sz val="12"/>
      <color theme="1"/>
      <name val="Calibri"/>
      <family val="2"/>
    </font>
    <font>
      <sz val="13"/>
      <color theme="1"/>
      <name val="Calibri"/>
      <family val="2"/>
    </font>
    <font>
      <b/>
      <sz val="13"/>
      <color theme="1"/>
      <name val="PMingLiu"/>
      <family val="1"/>
      <charset val="136"/>
    </font>
    <font>
      <sz val="13"/>
      <color theme="1"/>
      <name val="PMingLiu"/>
      <family val="1"/>
      <charset val="136"/>
    </font>
    <font>
      <b/>
      <sz val="14"/>
      <color theme="1"/>
      <name val="PMingLiu"/>
      <family val="1"/>
      <charset val="136"/>
    </font>
    <font>
      <sz val="14"/>
      <color theme="1"/>
      <name val="Calibri"/>
      <family val="2"/>
    </font>
    <font>
      <sz val="11"/>
      <color theme="1"/>
      <name val="Calibri"/>
      <family val="2"/>
    </font>
    <font>
      <sz val="11"/>
      <color theme="1"/>
      <name val="MingLiu"/>
      <family val="3"/>
      <charset val="136"/>
    </font>
    <font>
      <b/>
      <sz val="11"/>
      <color theme="1"/>
      <name val="Calibri"/>
      <family val="2"/>
    </font>
    <font>
      <sz val="16"/>
      <color theme="1"/>
      <name val="細明體"/>
      <family val="3"/>
      <charset val="136"/>
    </font>
    <font>
      <sz val="13"/>
      <color theme="1"/>
      <name val="新細明體"/>
      <family val="1"/>
      <charset val="136"/>
    </font>
    <font>
      <u/>
      <sz val="13"/>
      <color theme="1"/>
      <name val="新細明體"/>
      <family val="1"/>
      <charset val="136"/>
    </font>
    <font>
      <b/>
      <sz val="13"/>
      <color theme="1"/>
      <name val="新細明體"/>
      <family val="1"/>
      <charset val="136"/>
    </font>
    <font>
      <sz val="16"/>
      <color theme="1"/>
      <name val="微軟正黑體"/>
      <family val="2"/>
      <charset val="136"/>
    </font>
    <font>
      <sz val="9"/>
      <name val="Calibri"/>
      <family val="3"/>
      <charset val="136"/>
      <scheme val="minor"/>
    </font>
    <font>
      <sz val="12"/>
      <color theme="1"/>
      <name val="Calibri"/>
      <family val="2"/>
      <scheme val="minor"/>
    </font>
    <font>
      <sz val="6"/>
      <color theme="1"/>
      <name val="Times New Roman"/>
      <family val="1"/>
    </font>
    <font>
      <sz val="10"/>
      <color rgb="FF0000CC"/>
      <name val="DFKai-SB"/>
      <family val="4"/>
      <charset val="136"/>
    </font>
    <font>
      <sz val="9"/>
      <color rgb="FF0000CC"/>
      <name val="DFKai-SB"/>
      <family val="4"/>
      <charset val="136"/>
    </font>
    <font>
      <sz val="12"/>
      <color rgb="FF0000CC"/>
      <name val="DFKai-SB"/>
      <family val="4"/>
      <charset val="136"/>
    </font>
    <font>
      <sz val="12"/>
      <color theme="1"/>
      <name val="標楷體"/>
      <family val="4"/>
      <charset val="136"/>
    </font>
    <font>
      <sz val="8"/>
      <color theme="1"/>
      <name val="標楷體"/>
      <family val="4"/>
      <charset val="136"/>
    </font>
    <font>
      <sz val="9"/>
      <name val="Calibri"/>
      <family val="2"/>
      <charset val="136"/>
      <scheme val="minor"/>
    </font>
    <font>
      <sz val="11"/>
      <color theme="1"/>
      <name val="標楷體"/>
      <family val="4"/>
      <charset val="136"/>
    </font>
    <font>
      <sz val="10"/>
      <color theme="1"/>
      <name val="標楷體"/>
      <family val="4"/>
      <charset val="136"/>
    </font>
    <font>
      <sz val="6"/>
      <color rgb="FF0000CC"/>
      <name val="DFKai-SB"/>
      <family val="4"/>
      <charset val="136"/>
    </font>
    <font>
      <sz val="11"/>
      <color rgb="FFFF0000"/>
      <name val="DFKai-SB"/>
      <family val="4"/>
      <charset val="136"/>
    </font>
    <font>
      <sz val="9"/>
      <color rgb="FFFF0000"/>
      <name val="DFKai-SB"/>
      <family val="4"/>
      <charset val="136"/>
    </font>
    <font>
      <sz val="10"/>
      <color rgb="FFFF0000"/>
      <name val="DFKai-SB"/>
      <family val="4"/>
      <charset val="136"/>
    </font>
    <font>
      <sz val="12"/>
      <color rgb="FFFF0000"/>
      <name val="標楷體"/>
      <family val="4"/>
      <charset val="136"/>
    </font>
    <font>
      <sz val="9"/>
      <color theme="1"/>
      <name val="PMingLiu"/>
      <family val="1"/>
      <charset val="136"/>
    </font>
    <font>
      <sz val="9"/>
      <color rgb="FFFF0000"/>
      <name val="標楷體"/>
      <family val="4"/>
      <charset val="136"/>
    </font>
    <font>
      <sz val="8"/>
      <color rgb="FFFF0000"/>
      <name val="DFKai-SB"/>
      <family val="4"/>
      <charset val="136"/>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thin">
        <color rgb="FF000000"/>
      </top>
      <bottom style="thin">
        <color rgb="FF000000"/>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6">
    <xf numFmtId="0" fontId="0"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2" xfId="0" applyFont="1" applyBorder="1" applyAlignment="1">
      <alignment vertical="center" wrapText="1"/>
    </xf>
    <xf numFmtId="0" fontId="1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 fillId="0" borderId="2" xfId="0" applyFont="1" applyBorder="1" applyAlignment="1">
      <alignment vertical="center" wrapText="1"/>
    </xf>
    <xf numFmtId="0" fontId="16" fillId="0" borderId="2" xfId="0" applyFont="1" applyBorder="1" applyAlignment="1">
      <alignment vertical="center" wrapText="1"/>
    </xf>
    <xf numFmtId="0" fontId="17" fillId="0" borderId="2" xfId="0" applyFont="1" applyBorder="1" applyAlignment="1">
      <alignment vertical="top" wrapText="1"/>
    </xf>
    <xf numFmtId="0" fontId="14" fillId="0" borderId="5" xfId="0" applyFont="1" applyBorder="1" applyAlignment="1">
      <alignment horizontal="left" vertical="center" wrapText="1"/>
    </xf>
    <xf numFmtId="0" fontId="7" fillId="0" borderId="2" xfId="0" applyFont="1" applyBorder="1" applyAlignment="1">
      <alignment horizontal="left" vertical="center" wrapText="1"/>
    </xf>
    <xf numFmtId="0" fontId="3" fillId="0" borderId="2" xfId="0" applyFont="1" applyBorder="1" applyAlignment="1">
      <alignment vertical="center"/>
    </xf>
    <xf numFmtId="1" fontId="3" fillId="0" borderId="2" xfId="0" applyNumberFormat="1" applyFont="1" applyBorder="1" applyAlignment="1">
      <alignment horizontal="center" vertical="center"/>
    </xf>
    <xf numFmtId="0" fontId="14" fillId="0" borderId="2" xfId="0" applyFont="1" applyBorder="1" applyAlignment="1">
      <alignment horizontal="left" vertical="center" wrapText="1"/>
    </xf>
    <xf numFmtId="177" fontId="3" fillId="0" borderId="2" xfId="0" applyNumberFormat="1" applyFont="1" applyBorder="1" applyAlignment="1">
      <alignment vertical="center"/>
    </xf>
    <xf numFmtId="0" fontId="19" fillId="0" borderId="6" xfId="0" applyFont="1" applyBorder="1" applyAlignment="1">
      <alignment vertical="center" wrapText="1"/>
    </xf>
    <xf numFmtId="0" fontId="16" fillId="0" borderId="6" xfId="0" applyFont="1" applyBorder="1" applyAlignment="1">
      <alignment vertical="center" wrapText="1"/>
    </xf>
    <xf numFmtId="0" fontId="21" fillId="0" borderId="2" xfId="0" applyFont="1" applyBorder="1" applyAlignment="1">
      <alignment vertical="center"/>
    </xf>
    <xf numFmtId="0" fontId="14" fillId="0" borderId="7" xfId="0" applyFont="1" applyBorder="1" applyAlignment="1">
      <alignment horizontal="left" vertical="center" wrapText="1"/>
    </xf>
    <xf numFmtId="0" fontId="7" fillId="0" borderId="4" xfId="0" applyFont="1" applyBorder="1" applyAlignment="1">
      <alignment horizontal="left" vertical="center" wrapText="1"/>
    </xf>
    <xf numFmtId="49" fontId="3" fillId="0" borderId="0" xfId="0" applyNumberFormat="1" applyFont="1" applyAlignment="1">
      <alignment vertical="center"/>
    </xf>
    <xf numFmtId="0" fontId="19" fillId="0" borderId="2" xfId="0" applyFont="1" applyBorder="1" applyAlignment="1">
      <alignment vertical="top" wrapText="1"/>
    </xf>
    <xf numFmtId="0" fontId="22" fillId="0" borderId="2" xfId="0" applyFont="1" applyBorder="1" applyAlignment="1">
      <alignment vertical="center" wrapText="1"/>
    </xf>
    <xf numFmtId="0" fontId="14" fillId="0" borderId="4" xfId="0" applyFont="1" applyBorder="1" applyAlignment="1">
      <alignment horizontal="left" vertical="center" wrapText="1"/>
    </xf>
    <xf numFmtId="0" fontId="20" fillId="0" borderId="2" xfId="0" applyFont="1" applyBorder="1" applyAlignment="1">
      <alignment vertical="center" wrapText="1"/>
    </xf>
    <xf numFmtId="0" fontId="17" fillId="0" borderId="2" xfId="0" applyFont="1" applyBorder="1" applyAlignment="1">
      <alignment vertical="center" wrapText="1"/>
    </xf>
    <xf numFmtId="0" fontId="14" fillId="0" borderId="8" xfId="0" applyFont="1" applyBorder="1" applyAlignment="1">
      <alignment horizontal="left" vertical="center" wrapText="1"/>
    </xf>
    <xf numFmtId="0" fontId="7" fillId="0" borderId="1" xfId="0" applyFont="1" applyBorder="1" applyAlignment="1">
      <alignment horizontal="left" vertical="center" wrapText="1"/>
    </xf>
    <xf numFmtId="0" fontId="13" fillId="0" borderId="2" xfId="0" applyFont="1" applyBorder="1" applyAlignment="1">
      <alignment vertical="center" wrapText="1"/>
    </xf>
    <xf numFmtId="0" fontId="16" fillId="0" borderId="2" xfId="0" applyFont="1" applyBorder="1" applyAlignment="1">
      <alignment horizontal="center" vertical="center" wrapText="1"/>
    </xf>
    <xf numFmtId="0" fontId="21" fillId="0" borderId="1" xfId="0" applyFont="1" applyBorder="1" applyAlignment="1">
      <alignment vertical="center"/>
    </xf>
    <xf numFmtId="1" fontId="3" fillId="0" borderId="0" xfId="0" applyNumberFormat="1" applyFont="1" applyAlignment="1">
      <alignment vertical="center"/>
    </xf>
    <xf numFmtId="0" fontId="1" fillId="0" borderId="2" xfId="0" applyFont="1" applyBorder="1" applyAlignment="1">
      <alignment vertical="center"/>
    </xf>
    <xf numFmtId="176" fontId="14" fillId="0" borderId="2" xfId="0" applyNumberFormat="1" applyFont="1" applyBorder="1" applyAlignment="1">
      <alignment vertical="center" wrapText="1"/>
    </xf>
    <xf numFmtId="0" fontId="23" fillId="0" borderId="2" xfId="0" applyFont="1" applyBorder="1" applyAlignment="1">
      <alignment horizontal="left" vertical="center" wrapText="1"/>
    </xf>
    <xf numFmtId="0" fontId="1" fillId="0" borderId="2" xfId="0" applyFont="1" applyBorder="1" applyAlignment="1">
      <alignment horizontal="left" vertical="center" wrapText="1"/>
    </xf>
    <xf numFmtId="0" fontId="7" fillId="0" borderId="4" xfId="0" applyFont="1" applyBorder="1" applyAlignment="1">
      <alignment vertical="center" wrapText="1"/>
    </xf>
    <xf numFmtId="1" fontId="1" fillId="0" borderId="2" xfId="0" applyNumberFormat="1" applyFont="1" applyBorder="1" applyAlignment="1">
      <alignment horizontal="center" vertical="center" wrapText="1"/>
    </xf>
    <xf numFmtId="1" fontId="3" fillId="0" borderId="2" xfId="0" applyNumberFormat="1" applyFont="1" applyBorder="1" applyAlignment="1">
      <alignment horizontal="right" vertical="center"/>
    </xf>
    <xf numFmtId="0" fontId="1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0" xfId="0" applyFont="1" applyAlignment="1">
      <alignment vertical="center"/>
    </xf>
    <xf numFmtId="0" fontId="23" fillId="0" borderId="2" xfId="0" applyFont="1" applyBorder="1" applyAlignment="1">
      <alignment horizontal="center" vertical="center" wrapText="1"/>
    </xf>
    <xf numFmtId="1" fontId="24" fillId="0" borderId="2" xfId="0" applyNumberFormat="1" applyFont="1" applyBorder="1" applyAlignment="1">
      <alignment vertical="center"/>
    </xf>
    <xf numFmtId="0" fontId="24" fillId="0" borderId="0" xfId="0" applyFont="1" applyAlignment="1">
      <alignment vertical="center"/>
    </xf>
    <xf numFmtId="0" fontId="17" fillId="0" borderId="2" xfId="0" applyFont="1" applyBorder="1" applyAlignment="1">
      <alignment horizontal="center" vertical="center" wrapText="1"/>
    </xf>
    <xf numFmtId="1" fontId="13" fillId="0" borderId="2" xfId="0" applyNumberFormat="1" applyFont="1" applyBorder="1" applyAlignment="1">
      <alignment horizontal="center" vertical="center" wrapText="1"/>
    </xf>
    <xf numFmtId="178" fontId="7" fillId="0" borderId="4" xfId="0" applyNumberFormat="1" applyFont="1" applyBorder="1" applyAlignment="1">
      <alignment horizontal="left" vertical="center" wrapText="1"/>
    </xf>
    <xf numFmtId="1" fontId="3" fillId="0" borderId="4" xfId="0" applyNumberFormat="1" applyFont="1" applyBorder="1" applyAlignment="1">
      <alignment horizontal="center" vertical="center"/>
    </xf>
    <xf numFmtId="1" fontId="7" fillId="0" borderId="4" xfId="0" applyNumberFormat="1" applyFont="1" applyBorder="1" applyAlignment="1">
      <alignment horizontal="left" vertical="center" wrapText="1"/>
    </xf>
    <xf numFmtId="0" fontId="26"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left" vertical="center" wrapText="1"/>
    </xf>
    <xf numFmtId="177" fontId="3"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xf>
    <xf numFmtId="0" fontId="28" fillId="0" borderId="0" xfId="0" applyFont="1" applyAlignment="1">
      <alignment horizontal="center" wrapText="1"/>
    </xf>
    <xf numFmtId="0" fontId="29" fillId="0" borderId="0" xfId="0" applyFont="1" applyAlignment="1">
      <alignment horizontal="center" wrapText="1"/>
    </xf>
    <xf numFmtId="0" fontId="1" fillId="0" borderId="0" xfId="0" applyFont="1" applyAlignment="1">
      <alignment vertical="center"/>
    </xf>
    <xf numFmtId="0" fontId="30" fillId="0" borderId="0" xfId="0" applyFont="1" applyAlignme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33" fillId="0" borderId="0" xfId="0" applyFont="1" applyAlignment="1">
      <alignment vertical="center"/>
    </xf>
    <xf numFmtId="0" fontId="35" fillId="0" borderId="0" xfId="0" applyFont="1" applyAlignment="1">
      <alignment vertical="center"/>
    </xf>
    <xf numFmtId="176" fontId="3" fillId="0" borderId="0" xfId="0" applyNumberFormat="1" applyFont="1" applyAlignment="1">
      <alignment vertical="center"/>
    </xf>
    <xf numFmtId="0" fontId="36" fillId="0" borderId="0" xfId="0" applyFont="1" applyAlignment="1">
      <alignment vertical="center"/>
    </xf>
    <xf numFmtId="0" fontId="23" fillId="0" borderId="11" xfId="0" applyFont="1" applyBorder="1" applyAlignment="1">
      <alignment horizontal="center" vertical="center" wrapText="1"/>
    </xf>
    <xf numFmtId="0" fontId="37"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37" fillId="0" borderId="2" xfId="0" applyFont="1" applyBorder="1" applyAlignment="1">
      <alignment vertical="top" wrapText="1"/>
    </xf>
    <xf numFmtId="0" fontId="37" fillId="0" borderId="0" xfId="0" applyFont="1" applyAlignment="1">
      <alignment horizontal="left" vertical="center"/>
    </xf>
    <xf numFmtId="0" fontId="36" fillId="0" borderId="0" xfId="0" applyFont="1" applyAlignment="1">
      <alignment horizontal="left" vertical="center"/>
    </xf>
    <xf numFmtId="0" fontId="28" fillId="0" borderId="0" xfId="0" applyFont="1" applyAlignment="1">
      <alignment horizontal="left" vertical="center"/>
    </xf>
    <xf numFmtId="0" fontId="34" fillId="0" borderId="0" xfId="0" applyFont="1" applyAlignment="1">
      <alignment vertical="center"/>
    </xf>
    <xf numFmtId="176" fontId="39" fillId="0" borderId="0" xfId="0" applyNumberFormat="1" applyFont="1" applyAlignment="1">
      <alignment vertical="center"/>
    </xf>
    <xf numFmtId="0" fontId="10" fillId="0" borderId="11" xfId="0" applyFont="1" applyBorder="1" applyAlignment="1">
      <alignment horizontal="center" vertical="center" wrapText="1"/>
    </xf>
    <xf numFmtId="0" fontId="1" fillId="0" borderId="2" xfId="0" applyFont="1" applyBorder="1" applyAlignment="1">
      <alignment vertical="top" wrapText="1"/>
    </xf>
    <xf numFmtId="0" fontId="17" fillId="0" borderId="2" xfId="0" applyFont="1" applyBorder="1" applyAlignment="1">
      <alignment horizontal="center" vertical="top" wrapText="1"/>
    </xf>
    <xf numFmtId="0" fontId="41" fillId="0" borderId="2" xfId="0" applyFont="1" applyBorder="1" applyAlignment="1">
      <alignment vertical="center"/>
    </xf>
    <xf numFmtId="1" fontId="3" fillId="0" borderId="2" xfId="0" applyNumberFormat="1" applyFont="1" applyBorder="1" applyAlignment="1">
      <alignment vertical="center"/>
    </xf>
    <xf numFmtId="0" fontId="42" fillId="0" borderId="0" xfId="0" applyFont="1" applyAlignment="1">
      <alignment horizontal="center" vertical="center"/>
    </xf>
    <xf numFmtId="0" fontId="18" fillId="0" borderId="0" xfId="0" applyFont="1" applyAlignment="1">
      <alignment horizontal="left" vertical="center"/>
    </xf>
    <xf numFmtId="176" fontId="40" fillId="0" borderId="0" xfId="0" applyNumberFormat="1" applyFont="1" applyAlignment="1">
      <alignment vertical="center"/>
    </xf>
    <xf numFmtId="0" fontId="42" fillId="0" borderId="0" xfId="0" applyFont="1" applyAlignment="1">
      <alignment vertical="center"/>
    </xf>
    <xf numFmtId="0" fontId="0" fillId="0" borderId="0" xfId="0" applyFont="1" applyAlignment="1">
      <alignment vertical="center"/>
    </xf>
    <xf numFmtId="0" fontId="4" fillId="0" borderId="0" xfId="0" applyFont="1" applyAlignment="1">
      <alignment horizontal="left" vertical="center"/>
    </xf>
    <xf numFmtId="176" fontId="50" fillId="0" borderId="2" xfId="0" applyNumberFormat="1" applyFont="1" applyBorder="1" applyAlignment="1">
      <alignment horizontal="center" vertical="center" wrapText="1"/>
    </xf>
    <xf numFmtId="176" fontId="50" fillId="0" borderId="9" xfId="0" applyNumberFormat="1" applyFont="1" applyBorder="1" applyAlignment="1">
      <alignment horizontal="center" vertical="center" wrapText="1"/>
    </xf>
    <xf numFmtId="0" fontId="23" fillId="0" borderId="0" xfId="0" applyFont="1" applyAlignment="1">
      <alignment vertical="center"/>
    </xf>
    <xf numFmtId="0" fontId="0" fillId="0" borderId="0" xfId="0" applyFont="1" applyAlignment="1">
      <alignment vertical="center"/>
    </xf>
    <xf numFmtId="0" fontId="51" fillId="0" borderId="2" xfId="0" applyFont="1" applyBorder="1" applyAlignment="1">
      <alignment vertical="center" wrapText="1"/>
    </xf>
    <xf numFmtId="0" fontId="53" fillId="0" borderId="2" xfId="0" applyFont="1" applyBorder="1" applyAlignment="1">
      <alignment vertical="center" wrapText="1"/>
    </xf>
    <xf numFmtId="0" fontId="22" fillId="0" borderId="2" xfId="0" applyFont="1" applyBorder="1" applyAlignment="1">
      <alignment vertical="center"/>
    </xf>
    <xf numFmtId="0" fontId="51" fillId="0" borderId="2" xfId="0" applyFont="1" applyBorder="1" applyAlignment="1">
      <alignment horizontal="left" vertical="center" wrapText="1"/>
    </xf>
    <xf numFmtId="0" fontId="22" fillId="0" borderId="2" xfId="0" applyFont="1" applyBorder="1" applyAlignment="1">
      <alignment horizontal="left" vertical="center" wrapText="1"/>
    </xf>
    <xf numFmtId="0" fontId="20" fillId="0" borderId="6" xfId="0" applyFont="1" applyBorder="1" applyAlignment="1">
      <alignment vertical="center" wrapText="1"/>
    </xf>
    <xf numFmtId="0" fontId="51" fillId="0" borderId="2" xfId="0" applyFont="1" applyBorder="1" applyAlignment="1">
      <alignment vertical="top" wrapText="1"/>
    </xf>
    <xf numFmtId="0" fontId="52" fillId="0" borderId="6" xfId="0" applyFont="1" applyBorder="1" applyAlignment="1">
      <alignment vertical="center"/>
    </xf>
    <xf numFmtId="176" fontId="50" fillId="0" borderId="0"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22" fillId="0" borderId="15" xfId="0" applyFont="1" applyBorder="1" applyAlignment="1">
      <alignment vertical="center" wrapText="1"/>
    </xf>
    <xf numFmtId="0" fontId="17" fillId="0" borderId="1" xfId="0" applyFont="1" applyBorder="1" applyAlignment="1">
      <alignment horizontal="center" vertical="center" wrapText="1"/>
    </xf>
    <xf numFmtId="1" fontId="13" fillId="0" borderId="1" xfId="0" applyNumberFormat="1" applyFont="1" applyBorder="1" applyAlignment="1">
      <alignment horizontal="center" vertical="center" wrapText="1"/>
    </xf>
    <xf numFmtId="176" fontId="50" fillId="0" borderId="14" xfId="0" applyNumberFormat="1" applyFont="1" applyBorder="1" applyAlignment="1">
      <alignment horizontal="center" vertical="center" wrapText="1"/>
    </xf>
    <xf numFmtId="0" fontId="15" fillId="0" borderId="14" xfId="0" applyFont="1" applyBorder="1" applyAlignment="1">
      <alignment horizontal="center" vertical="center" wrapText="1"/>
    </xf>
    <xf numFmtId="0" fontId="55" fillId="0" borderId="14" xfId="0" applyFont="1" applyBorder="1" applyAlignment="1">
      <alignment horizontal="center" vertical="center" wrapText="1"/>
    </xf>
    <xf numFmtId="0" fontId="57" fillId="0" borderId="14" xfId="0" applyFont="1" applyBorder="1" applyAlignment="1">
      <alignment horizontal="center" vertical="center" wrapText="1"/>
    </xf>
    <xf numFmtId="0" fontId="58" fillId="0" borderId="14" xfId="0" applyFont="1" applyBorder="1" applyAlignment="1">
      <alignment horizontal="center" vertical="center" wrapText="1"/>
    </xf>
    <xf numFmtId="0" fontId="13" fillId="0" borderId="6" xfId="0" applyFont="1" applyBorder="1" applyAlignment="1">
      <alignment horizontal="center" vertical="center" wrapText="1"/>
    </xf>
    <xf numFmtId="0" fontId="51" fillId="0" borderId="15" xfId="0" applyFont="1" applyBorder="1" applyAlignment="1">
      <alignment vertical="center" wrapText="1"/>
    </xf>
    <xf numFmtId="0" fontId="55" fillId="0" borderId="14" xfId="0" applyFont="1" applyBorder="1" applyAlignment="1">
      <alignment horizontal="center" vertical="center"/>
    </xf>
    <xf numFmtId="1" fontId="13" fillId="0" borderId="1" xfId="0" applyNumberFormat="1" applyFont="1" applyBorder="1" applyAlignment="1">
      <alignment horizontal="right" vertical="center"/>
    </xf>
    <xf numFmtId="1" fontId="54" fillId="0" borderId="14" xfId="0" applyNumberFormat="1" applyFont="1" applyBorder="1" applyAlignment="1">
      <alignment horizontal="right" vertical="center"/>
    </xf>
    <xf numFmtId="1" fontId="3" fillId="0" borderId="4" xfId="0" applyNumberFormat="1" applyFont="1" applyBorder="1" applyAlignment="1">
      <alignment horizontal="right" vertical="center"/>
    </xf>
    <xf numFmtId="1" fontId="54" fillId="0" borderId="14" xfId="0" applyNumberFormat="1" applyFont="1" applyBorder="1" applyAlignment="1">
      <alignment horizontal="center" vertical="center" wrapText="1"/>
    </xf>
    <xf numFmtId="0" fontId="16" fillId="0" borderId="2" xfId="0" applyFont="1" applyBorder="1" applyAlignment="1">
      <alignment horizontal="left" vertical="center" wrapText="1"/>
    </xf>
    <xf numFmtId="0" fontId="59" fillId="0" borderId="15" xfId="0" applyFont="1" applyBorder="1" applyAlignment="1">
      <alignment vertical="center" wrapText="1"/>
    </xf>
    <xf numFmtId="0" fontId="10" fillId="0" borderId="2" xfId="0" applyFont="1" applyBorder="1" applyAlignment="1">
      <alignment horizontal="center" vertical="center" wrapText="1"/>
    </xf>
    <xf numFmtId="0" fontId="60" fillId="0" borderId="2" xfId="0" applyFont="1" applyBorder="1" applyAlignment="1">
      <alignment vertical="center" wrapText="1"/>
    </xf>
    <xf numFmtId="0" fontId="61" fillId="0" borderId="2" xfId="0" applyFont="1" applyBorder="1" applyAlignment="1">
      <alignment vertical="center" wrapText="1"/>
    </xf>
    <xf numFmtId="0" fontId="62" fillId="0" borderId="2" xfId="0" applyFont="1" applyBorder="1" applyAlignment="1">
      <alignment vertical="center" wrapText="1"/>
    </xf>
    <xf numFmtId="0" fontId="63" fillId="0" borderId="14" xfId="0" applyFont="1" applyBorder="1" applyAlignment="1">
      <alignment horizontal="center" vertical="center" wrapText="1"/>
    </xf>
    <xf numFmtId="0" fontId="37" fillId="0" borderId="6" xfId="0" applyFont="1" applyBorder="1" applyAlignment="1">
      <alignment horizontal="center" vertical="top" wrapText="1"/>
    </xf>
    <xf numFmtId="0" fontId="12" fillId="0" borderId="12" xfId="0" applyFont="1" applyBorder="1" applyAlignment="1">
      <alignment vertical="center"/>
    </xf>
    <xf numFmtId="0" fontId="12" fillId="0" borderId="5" xfId="0" applyFont="1" applyBorder="1" applyAlignment="1">
      <alignment vertical="center"/>
    </xf>
    <xf numFmtId="0" fontId="37" fillId="0" borderId="6" xfId="0" applyFont="1" applyBorder="1" applyAlignment="1">
      <alignment horizontal="center" vertical="center" wrapText="1"/>
    </xf>
    <xf numFmtId="0" fontId="3" fillId="0" borderId="6" xfId="0" applyFont="1" applyBorder="1" applyAlignment="1">
      <alignment horizontal="center" vertical="center"/>
    </xf>
    <xf numFmtId="0" fontId="38" fillId="0" borderId="0" xfId="0" applyFont="1" applyAlignment="1">
      <alignment horizontal="center" vertical="center"/>
    </xf>
    <xf numFmtId="0" fontId="0" fillId="0" borderId="0" xfId="0" applyFont="1" applyAlignment="1">
      <alignment vertical="center"/>
    </xf>
    <xf numFmtId="0" fontId="32" fillId="0" borderId="0" xfId="0" applyFont="1" applyAlignment="1">
      <alignment horizontal="center" vertical="center"/>
    </xf>
    <xf numFmtId="0" fontId="7" fillId="0" borderId="1" xfId="0" applyFont="1" applyBorder="1" applyAlignment="1">
      <alignment horizontal="center" wrapText="1"/>
    </xf>
    <xf numFmtId="0" fontId="12" fillId="0" borderId="3" xfId="0" applyFont="1" applyBorder="1" applyAlignment="1">
      <alignment vertical="center"/>
    </xf>
    <xf numFmtId="0" fontId="12" fillId="0" borderId="4" xfId="0" applyFont="1" applyBorder="1" applyAlignment="1">
      <alignment vertical="center"/>
    </xf>
    <xf numFmtId="0" fontId="8" fillId="0" borderId="1" xfId="0" applyFont="1" applyBorder="1" applyAlignment="1">
      <alignment horizontal="center" vertical="center"/>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wrapText="1"/>
    </xf>
    <xf numFmtId="0" fontId="11" fillId="0" borderId="1" xfId="0" applyFont="1" applyBorder="1" applyAlignment="1">
      <alignment horizontal="center" wrapText="1"/>
    </xf>
    <xf numFmtId="0" fontId="8" fillId="0" borderId="1" xfId="0" applyFont="1" applyBorder="1" applyAlignment="1">
      <alignment horizontal="center" vertical="center" wrapText="1"/>
    </xf>
    <xf numFmtId="0" fontId="31" fillId="0" borderId="0" xfId="0" applyFont="1" applyAlignment="1">
      <alignment horizontal="left" vertical="center"/>
    </xf>
    <xf numFmtId="0" fontId="33" fillId="0" borderId="0" xfId="0" applyFont="1" applyAlignment="1">
      <alignment horizontal="right" vertical="center"/>
    </xf>
    <xf numFmtId="0" fontId="25" fillId="0" borderId="10" xfId="0" applyFont="1" applyBorder="1" applyAlignment="1">
      <alignment horizontal="center" vertical="center" wrapText="1"/>
    </xf>
    <xf numFmtId="0" fontId="12" fillId="0" borderId="9" xfId="0" applyFont="1" applyBorder="1" applyAlignment="1">
      <alignment vertical="center"/>
    </xf>
    <xf numFmtId="0" fontId="12" fillId="0" borderId="7" xfId="0" applyFont="1" applyBorder="1" applyAlignment="1">
      <alignment vertical="center"/>
    </xf>
    <xf numFmtId="0" fontId="0" fillId="0" borderId="0" xfId="0" applyFont="1" applyAlignment="1">
      <alignment horizontal="left" vertical="center"/>
    </xf>
    <xf numFmtId="0" fontId="17" fillId="2" borderId="2" xfId="0" applyFont="1" applyFill="1" applyBorder="1" applyAlignment="1">
      <alignment vertical="center" wrapText="1"/>
    </xf>
    <xf numFmtId="0" fontId="22" fillId="0" borderId="15" xfId="0" applyFont="1" applyBorder="1" applyAlignment="1">
      <alignment horizontal="center" vertical="center" wrapText="1"/>
    </xf>
    <xf numFmtId="0" fontId="57" fillId="0" borderId="16" xfId="0" applyFont="1" applyBorder="1" applyAlignment="1">
      <alignment horizontal="center" vertical="center" wrapText="1"/>
    </xf>
    <xf numFmtId="0" fontId="17" fillId="0" borderId="8" xfId="0" applyFont="1" applyBorder="1" applyAlignment="1">
      <alignment horizontal="center" vertical="center" wrapText="1"/>
    </xf>
    <xf numFmtId="0" fontId="55" fillId="0" borderId="17" xfId="0" applyFont="1" applyBorder="1" applyAlignment="1">
      <alignment horizontal="center" vertical="center" wrapText="1"/>
    </xf>
    <xf numFmtId="0" fontId="7" fillId="0" borderId="1" xfId="0" applyFont="1" applyBorder="1" applyAlignment="1">
      <alignment vertical="center" wrapText="1"/>
    </xf>
    <xf numFmtId="0" fontId="17" fillId="0" borderId="14" xfId="0" applyFont="1" applyBorder="1" applyAlignment="1">
      <alignment vertical="center" wrapText="1"/>
    </xf>
    <xf numFmtId="0" fontId="64" fillId="0" borderId="2" xfId="0" applyFont="1" applyBorder="1" applyAlignment="1">
      <alignment horizontal="center" vertical="center" wrapText="1"/>
    </xf>
    <xf numFmtId="0" fontId="65" fillId="0" borderId="14" xfId="0" applyFont="1" applyBorder="1" applyAlignment="1">
      <alignment horizontal="center" vertical="center" wrapText="1"/>
    </xf>
    <xf numFmtId="0" fontId="66" fillId="0" borderId="2" xfId="0" applyFont="1" applyBorder="1" applyAlignment="1">
      <alignment vertical="center" wrapText="1"/>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1133475" cy="110490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638175</xdr:colOff>
      <xdr:row>32</xdr:row>
      <xdr:rowOff>38100</xdr:rowOff>
    </xdr:from>
    <xdr:ext cx="1771650" cy="990600"/>
    <xdr:pic>
      <xdr:nvPicPr>
        <xdr:cNvPr id="3" name="image2.jpg" descr="MR900438794.JP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19050</xdr:colOff>
      <xdr:row>32</xdr:row>
      <xdr:rowOff>9525</xdr:rowOff>
    </xdr:from>
    <xdr:ext cx="1114425" cy="923925"/>
    <xdr:pic>
      <xdr:nvPicPr>
        <xdr:cNvPr id="2" name="image3.jpg" descr="117250186.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xdr:colOff>
      <xdr:row>0</xdr:row>
      <xdr:rowOff>38100</xdr:rowOff>
    </xdr:from>
    <xdr:ext cx="1581150" cy="857250"/>
    <xdr:pic>
      <xdr:nvPicPr>
        <xdr:cNvPr id="3" name="image2.jpg" descr="MR900438794.JP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22860" y="38100"/>
          <a:ext cx="1581150" cy="857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1"/>
  <sheetViews>
    <sheetView topLeftCell="A7" zoomScaleNormal="100" workbookViewId="0">
      <selection activeCell="Z12" sqref="Z12:AA12"/>
    </sheetView>
  </sheetViews>
  <sheetFormatPr defaultColWidth="11.19921875" defaultRowHeight="15" customHeight="1"/>
  <cols>
    <col min="1" max="1" width="3.19921875" customWidth="1"/>
    <col min="2" max="2" width="5.8984375" customWidth="1"/>
    <col min="3" max="3" width="3.3984375" customWidth="1"/>
    <col min="4" max="4" width="6.5" customWidth="1"/>
    <col min="5" max="5" width="13.19921875" customWidth="1"/>
    <col min="6" max="6" width="9.59765625" customWidth="1"/>
    <col min="7" max="7" width="10.09765625" customWidth="1"/>
    <col min="8" max="8" width="10.8984375" customWidth="1"/>
    <col min="9" max="9" width="3.69921875" customWidth="1"/>
    <col min="10" max="10" width="2.69921875" customWidth="1"/>
    <col min="11" max="11" width="2.5" customWidth="1"/>
    <col min="12" max="12" width="2.59765625" customWidth="1"/>
    <col min="13" max="13" width="2.5" customWidth="1"/>
    <col min="14" max="14" width="2.8984375" customWidth="1"/>
    <col min="15" max="15" width="2.3984375" customWidth="1"/>
    <col min="16" max="16" width="4.8984375" customWidth="1"/>
    <col min="17" max="18" width="3.19921875" customWidth="1"/>
    <col min="19" max="19" width="2.19921875" customWidth="1"/>
    <col min="20" max="20" width="3.19921875" customWidth="1"/>
    <col min="21" max="21" width="3" customWidth="1"/>
    <col min="22" max="22" width="2.8984375" customWidth="1"/>
    <col min="23" max="23" width="4.8984375" customWidth="1"/>
    <col min="24" max="26" width="3.19921875" customWidth="1"/>
  </cols>
  <sheetData>
    <row r="1" spans="1:24" ht="15.75" customHeight="1">
      <c r="A1" s="139"/>
      <c r="B1" s="133"/>
      <c r="C1" s="133"/>
      <c r="D1" s="142" t="s">
        <v>0</v>
      </c>
      <c r="E1" s="133"/>
      <c r="F1" s="133"/>
      <c r="G1" s="133"/>
      <c r="H1" s="143" t="s">
        <v>1</v>
      </c>
      <c r="I1" s="133"/>
      <c r="J1" s="133"/>
      <c r="K1" s="133"/>
      <c r="L1" s="133"/>
      <c r="M1" s="133"/>
      <c r="N1" s="133"/>
      <c r="O1" s="133"/>
      <c r="P1" s="133"/>
    </row>
    <row r="2" spans="1:24" ht="15.75" customHeight="1">
      <c r="A2" s="133"/>
      <c r="B2" s="133"/>
      <c r="C2" s="133"/>
      <c r="D2" s="133"/>
      <c r="E2" s="133"/>
      <c r="F2" s="133"/>
      <c r="G2" s="133"/>
      <c r="H2" s="144" t="s">
        <v>2</v>
      </c>
      <c r="I2" s="133"/>
      <c r="J2" s="133"/>
      <c r="K2" s="133"/>
      <c r="L2" s="133"/>
      <c r="M2" s="133"/>
      <c r="N2" s="133"/>
      <c r="O2" s="133"/>
      <c r="P2" s="133"/>
    </row>
    <row r="3" spans="1:24" ht="15.75" customHeight="1">
      <c r="A3" s="133"/>
      <c r="B3" s="133"/>
      <c r="C3" s="133"/>
      <c r="D3" s="133"/>
      <c r="E3" s="133"/>
      <c r="F3" s="133"/>
      <c r="G3" s="133"/>
      <c r="H3" s="144" t="s">
        <v>3</v>
      </c>
      <c r="I3" s="133"/>
      <c r="J3" s="133"/>
      <c r="K3" s="133"/>
      <c r="L3" s="133"/>
      <c r="M3" s="133"/>
      <c r="N3" s="133"/>
      <c r="O3" s="133"/>
      <c r="P3" s="133"/>
    </row>
    <row r="4" spans="1:24" ht="15.75" customHeight="1">
      <c r="A4" s="133"/>
      <c r="B4" s="133"/>
      <c r="C4" s="133"/>
      <c r="D4" s="145" t="s">
        <v>4</v>
      </c>
      <c r="E4" s="133"/>
      <c r="F4" s="133"/>
      <c r="G4" s="133"/>
      <c r="H4" s="144" t="s">
        <v>181</v>
      </c>
      <c r="I4" s="133"/>
      <c r="J4" s="133"/>
      <c r="K4" s="133"/>
      <c r="L4" s="133"/>
      <c r="M4" s="133"/>
      <c r="N4" s="133"/>
      <c r="O4" s="133"/>
      <c r="P4" s="133"/>
    </row>
    <row r="5" spans="1:24" ht="15.75" customHeight="1">
      <c r="A5" s="133"/>
      <c r="B5" s="133"/>
      <c r="C5" s="133"/>
      <c r="D5" s="133"/>
      <c r="E5" s="133"/>
      <c r="F5" s="133"/>
      <c r="G5" s="133"/>
      <c r="H5" s="144" t="s">
        <v>180</v>
      </c>
      <c r="I5" s="133"/>
      <c r="J5" s="133"/>
      <c r="K5" s="133"/>
      <c r="L5" s="133"/>
      <c r="M5" s="133"/>
      <c r="N5" s="2"/>
      <c r="O5" s="2"/>
      <c r="P5" s="2"/>
    </row>
    <row r="6" spans="1:24" ht="15.75" customHeight="1">
      <c r="A6" s="133"/>
      <c r="B6" s="133"/>
      <c r="C6" s="133"/>
      <c r="D6" s="2"/>
      <c r="E6" s="2"/>
      <c r="F6" s="2"/>
      <c r="G6" s="2"/>
      <c r="H6" s="144" t="s">
        <v>5</v>
      </c>
      <c r="I6" s="133"/>
      <c r="J6" s="133"/>
      <c r="K6" s="133"/>
      <c r="L6" s="133"/>
      <c r="M6" s="133"/>
      <c r="N6" s="133"/>
      <c r="O6" s="133"/>
      <c r="P6" s="133"/>
    </row>
    <row r="7" spans="1:24" ht="17.25" customHeight="1">
      <c r="A7" s="146" t="s">
        <v>179</v>
      </c>
      <c r="B7" s="133"/>
      <c r="C7" s="133"/>
      <c r="D7" s="133"/>
      <c r="E7" s="133"/>
      <c r="F7" s="133"/>
      <c r="G7" s="133"/>
      <c r="H7" s="133"/>
      <c r="I7" s="133"/>
      <c r="J7" s="133"/>
      <c r="K7" s="133"/>
      <c r="L7" s="133"/>
      <c r="M7" s="133"/>
      <c r="N7" s="133"/>
      <c r="O7" s="133"/>
      <c r="Q7" s="135" t="s">
        <v>6</v>
      </c>
      <c r="R7" s="147" t="s">
        <v>7</v>
      </c>
      <c r="S7" s="135" t="s">
        <v>8</v>
      </c>
      <c r="T7" s="135" t="s">
        <v>9</v>
      </c>
      <c r="U7" s="135" t="s">
        <v>10</v>
      </c>
      <c r="V7" s="135" t="s">
        <v>11</v>
      </c>
      <c r="W7" s="138" t="s">
        <v>12</v>
      </c>
    </row>
    <row r="8" spans="1:24" ht="21.75" customHeight="1">
      <c r="A8" s="140" t="s">
        <v>13</v>
      </c>
      <c r="B8" s="141" t="s">
        <v>14</v>
      </c>
      <c r="C8" s="141" t="s">
        <v>15</v>
      </c>
      <c r="D8" s="141" t="s">
        <v>16</v>
      </c>
      <c r="E8" s="141" t="s">
        <v>17</v>
      </c>
      <c r="F8" s="141" t="s">
        <v>18</v>
      </c>
      <c r="G8" s="141" t="s">
        <v>19</v>
      </c>
      <c r="H8" s="141" t="s">
        <v>20</v>
      </c>
      <c r="I8" s="3" t="s">
        <v>21</v>
      </c>
      <c r="J8" s="135" t="s">
        <v>6</v>
      </c>
      <c r="K8" s="147" t="s">
        <v>7</v>
      </c>
      <c r="L8" s="135" t="s">
        <v>8</v>
      </c>
      <c r="M8" s="135" t="s">
        <v>9</v>
      </c>
      <c r="N8" s="135" t="s">
        <v>10</v>
      </c>
      <c r="O8" s="148" t="s">
        <v>11</v>
      </c>
      <c r="P8" s="149" t="s">
        <v>12</v>
      </c>
      <c r="Q8" s="136"/>
      <c r="R8" s="136"/>
      <c r="S8" s="136"/>
      <c r="T8" s="136"/>
      <c r="U8" s="136"/>
      <c r="V8" s="136"/>
      <c r="W8" s="136"/>
    </row>
    <row r="9" spans="1:24" ht="15" customHeight="1">
      <c r="A9" s="137"/>
      <c r="B9" s="137"/>
      <c r="C9" s="137"/>
      <c r="D9" s="137"/>
      <c r="E9" s="137"/>
      <c r="F9" s="137"/>
      <c r="G9" s="137"/>
      <c r="H9" s="137"/>
      <c r="I9" s="3" t="s">
        <v>22</v>
      </c>
      <c r="J9" s="137"/>
      <c r="K9" s="137"/>
      <c r="L9" s="137"/>
      <c r="M9" s="137"/>
      <c r="N9" s="137"/>
      <c r="O9" s="137"/>
      <c r="P9" s="137"/>
      <c r="Q9" s="137"/>
      <c r="R9" s="137"/>
      <c r="S9" s="137"/>
      <c r="T9" s="137"/>
      <c r="U9" s="137"/>
      <c r="V9" s="137"/>
      <c r="W9" s="137"/>
    </row>
    <row r="10" spans="1:24" ht="21.75" customHeight="1">
      <c r="A10" s="4">
        <v>1</v>
      </c>
      <c r="B10" s="91">
        <v>45231</v>
      </c>
      <c r="C10" s="5" t="s">
        <v>25</v>
      </c>
      <c r="D10" s="15" t="s">
        <v>26</v>
      </c>
      <c r="E10" s="16" t="s">
        <v>27</v>
      </c>
      <c r="F10" s="6" t="s">
        <v>28</v>
      </c>
      <c r="G10" s="24" t="s">
        <v>29</v>
      </c>
      <c r="H10" s="124" t="s">
        <v>219</v>
      </c>
      <c r="I10" s="17" t="s">
        <v>22</v>
      </c>
      <c r="J10" s="18">
        <v>5</v>
      </c>
      <c r="K10" s="19">
        <v>2.2000000000000002</v>
      </c>
      <c r="L10" s="19">
        <v>1.2</v>
      </c>
      <c r="M10" s="19">
        <v>2.2000000000000002</v>
      </c>
      <c r="N10" s="19"/>
      <c r="O10" s="19">
        <v>1</v>
      </c>
      <c r="P10" s="12">
        <f t="shared" ref="P10:P26" si="0">W10:W37</f>
        <v>764</v>
      </c>
      <c r="Q10" s="13">
        <f t="shared" ref="Q10:Q31" si="1">J10*70</f>
        <v>350</v>
      </c>
      <c r="R10" s="10">
        <f t="shared" ref="R10:R23" si="2">K10*75</f>
        <v>165</v>
      </c>
      <c r="S10" s="10">
        <f t="shared" ref="S10:S23" si="3">L10*25</f>
        <v>30</v>
      </c>
      <c r="T10" s="10">
        <f t="shared" ref="T10:T30" si="4">M10*45</f>
        <v>99.000000000000014</v>
      </c>
      <c r="U10" s="10">
        <f t="shared" ref="U10:U23" si="5">N10*60</f>
        <v>0</v>
      </c>
      <c r="V10" s="10">
        <f t="shared" ref="V10:V30" si="6">O10*120</f>
        <v>120</v>
      </c>
      <c r="W10" s="14">
        <f t="shared" ref="W10:W26" si="7">Q10+R10+S10+T10+U10+V10</f>
        <v>764</v>
      </c>
      <c r="X10" s="20"/>
    </row>
    <row r="11" spans="1:24" ht="17.25" customHeight="1">
      <c r="A11" s="4">
        <v>2</v>
      </c>
      <c r="B11" s="91">
        <v>45232</v>
      </c>
      <c r="C11" s="5" t="s">
        <v>30</v>
      </c>
      <c r="D11" s="7" t="s">
        <v>31</v>
      </c>
      <c r="E11" s="6" t="s">
        <v>32</v>
      </c>
      <c r="F11" s="6" t="s">
        <v>33</v>
      </c>
      <c r="G11" s="95" t="s">
        <v>186</v>
      </c>
      <c r="H11" s="22" t="s">
        <v>218</v>
      </c>
      <c r="I11" s="21"/>
      <c r="J11" s="9">
        <v>5</v>
      </c>
      <c r="K11" s="13">
        <v>2</v>
      </c>
      <c r="L11" s="13">
        <v>1.3</v>
      </c>
      <c r="M11" s="13">
        <v>2.8</v>
      </c>
      <c r="N11" s="13"/>
      <c r="O11" s="11"/>
      <c r="P11" s="12">
        <f t="shared" si="0"/>
        <v>658.5</v>
      </c>
      <c r="Q11" s="13">
        <f t="shared" si="1"/>
        <v>350</v>
      </c>
      <c r="R11" s="10">
        <f t="shared" si="2"/>
        <v>150</v>
      </c>
      <c r="S11" s="10">
        <f t="shared" si="3"/>
        <v>32.5</v>
      </c>
      <c r="T11" s="10">
        <f t="shared" si="4"/>
        <v>125.99999999999999</v>
      </c>
      <c r="U11" s="10">
        <f t="shared" si="5"/>
        <v>0</v>
      </c>
      <c r="V11" s="10">
        <f t="shared" si="6"/>
        <v>0</v>
      </c>
      <c r="W11" s="14">
        <f t="shared" si="7"/>
        <v>658.5</v>
      </c>
      <c r="X11" s="20"/>
    </row>
    <row r="12" spans="1:24" ht="20.25" customHeight="1">
      <c r="A12" s="4">
        <v>3</v>
      </c>
      <c r="B12" s="91">
        <v>45233</v>
      </c>
      <c r="C12" s="5" t="s">
        <v>35</v>
      </c>
      <c r="D12" s="6" t="s">
        <v>36</v>
      </c>
      <c r="E12" s="6" t="s">
        <v>37</v>
      </c>
      <c r="F12" s="6" t="s">
        <v>38</v>
      </c>
      <c r="G12" s="6" t="s">
        <v>39</v>
      </c>
      <c r="H12" s="123" t="s">
        <v>217</v>
      </c>
      <c r="I12" s="8" t="s">
        <v>21</v>
      </c>
      <c r="J12" s="9">
        <v>5</v>
      </c>
      <c r="K12" s="10">
        <v>2</v>
      </c>
      <c r="L12" s="10">
        <v>1.7</v>
      </c>
      <c r="M12" s="10">
        <v>2.2000000000000002</v>
      </c>
      <c r="N12" s="10">
        <v>2</v>
      </c>
      <c r="O12" s="10"/>
      <c r="P12" s="12">
        <f t="shared" si="0"/>
        <v>761.5</v>
      </c>
      <c r="Q12" s="13">
        <f t="shared" si="1"/>
        <v>350</v>
      </c>
      <c r="R12" s="10">
        <f t="shared" si="2"/>
        <v>150</v>
      </c>
      <c r="S12" s="10">
        <f t="shared" si="3"/>
        <v>42.5</v>
      </c>
      <c r="T12" s="10">
        <f t="shared" si="4"/>
        <v>99.000000000000014</v>
      </c>
      <c r="U12" s="10">
        <f t="shared" si="5"/>
        <v>120</v>
      </c>
      <c r="V12" s="10">
        <f t="shared" si="6"/>
        <v>0</v>
      </c>
      <c r="W12" s="14">
        <f t="shared" si="7"/>
        <v>761.5</v>
      </c>
    </row>
    <row r="13" spans="1:24" ht="21.75" customHeight="1">
      <c r="A13" s="4">
        <v>4</v>
      </c>
      <c r="B13" s="91">
        <v>45236</v>
      </c>
      <c r="C13" s="5" t="s">
        <v>40</v>
      </c>
      <c r="D13" s="6" t="s">
        <v>36</v>
      </c>
      <c r="E13" s="22" t="s">
        <v>206</v>
      </c>
      <c r="F13" s="6" t="s">
        <v>33</v>
      </c>
      <c r="G13" s="6" t="s">
        <v>41</v>
      </c>
      <c r="H13" s="123" t="s">
        <v>208</v>
      </c>
      <c r="I13" s="8"/>
      <c r="J13" s="18">
        <v>5</v>
      </c>
      <c r="K13" s="23">
        <v>2.2000000000000002</v>
      </c>
      <c r="L13" s="23">
        <v>1.3</v>
      </c>
      <c r="M13" s="23">
        <v>2.4</v>
      </c>
      <c r="N13" s="23"/>
      <c r="O13" s="13"/>
      <c r="P13" s="12">
        <f t="shared" si="0"/>
        <v>655.5</v>
      </c>
      <c r="Q13" s="13">
        <f t="shared" si="1"/>
        <v>350</v>
      </c>
      <c r="R13" s="10">
        <f t="shared" si="2"/>
        <v>165</v>
      </c>
      <c r="S13" s="10">
        <f t="shared" si="3"/>
        <v>32.5</v>
      </c>
      <c r="T13" s="10">
        <f t="shared" si="4"/>
        <v>108</v>
      </c>
      <c r="U13" s="10">
        <f t="shared" si="5"/>
        <v>0</v>
      </c>
      <c r="V13" s="10">
        <f t="shared" si="6"/>
        <v>0</v>
      </c>
      <c r="W13" s="14">
        <f t="shared" si="7"/>
        <v>655.5</v>
      </c>
    </row>
    <row r="14" spans="1:24" ht="23.25" customHeight="1">
      <c r="A14" s="4">
        <v>5</v>
      </c>
      <c r="B14" s="91">
        <v>45237</v>
      </c>
      <c r="C14" s="5" t="s">
        <v>23</v>
      </c>
      <c r="D14" s="7" t="s">
        <v>42</v>
      </c>
      <c r="E14" s="6" t="s">
        <v>43</v>
      </c>
      <c r="F14" s="6" t="s">
        <v>44</v>
      </c>
      <c r="G14" s="6" t="s">
        <v>45</v>
      </c>
      <c r="H14" s="123" t="s">
        <v>220</v>
      </c>
      <c r="I14" s="8" t="s">
        <v>21</v>
      </c>
      <c r="J14" s="9">
        <v>5</v>
      </c>
      <c r="K14" s="13">
        <v>2</v>
      </c>
      <c r="L14" s="13">
        <v>1.7</v>
      </c>
      <c r="M14" s="13">
        <v>2.2000000000000002</v>
      </c>
      <c r="N14" s="13">
        <v>2</v>
      </c>
      <c r="O14" s="11"/>
      <c r="P14" s="12">
        <f t="shared" si="0"/>
        <v>761.5</v>
      </c>
      <c r="Q14" s="13">
        <f t="shared" si="1"/>
        <v>350</v>
      </c>
      <c r="R14" s="10">
        <f t="shared" si="2"/>
        <v>150</v>
      </c>
      <c r="S14" s="10">
        <f t="shared" si="3"/>
        <v>42.5</v>
      </c>
      <c r="T14" s="10">
        <f t="shared" si="4"/>
        <v>99.000000000000014</v>
      </c>
      <c r="U14" s="10">
        <f t="shared" si="5"/>
        <v>120</v>
      </c>
      <c r="V14" s="10">
        <f t="shared" si="6"/>
        <v>0</v>
      </c>
      <c r="W14" s="14">
        <f t="shared" si="7"/>
        <v>761.5</v>
      </c>
    </row>
    <row r="15" spans="1:24" ht="21.75" customHeight="1">
      <c r="A15" s="4">
        <v>6</v>
      </c>
      <c r="B15" s="91">
        <v>45238</v>
      </c>
      <c r="C15" s="5" t="s">
        <v>25</v>
      </c>
      <c r="D15" s="7" t="s">
        <v>46</v>
      </c>
      <c r="E15" s="7" t="s">
        <v>47</v>
      </c>
      <c r="F15" s="7" t="s">
        <v>48</v>
      </c>
      <c r="G15" s="6" t="s">
        <v>49</v>
      </c>
      <c r="H15" s="6" t="s">
        <v>50</v>
      </c>
      <c r="I15" s="17" t="s">
        <v>22</v>
      </c>
      <c r="J15" s="9">
        <v>5</v>
      </c>
      <c r="K15" s="10">
        <v>2</v>
      </c>
      <c r="L15" s="10">
        <v>1</v>
      </c>
      <c r="M15" s="10">
        <v>2.1</v>
      </c>
      <c r="N15" s="10"/>
      <c r="O15" s="10">
        <v>1</v>
      </c>
      <c r="P15" s="12">
        <f t="shared" si="0"/>
        <v>739.5</v>
      </c>
      <c r="Q15" s="13">
        <f t="shared" si="1"/>
        <v>350</v>
      </c>
      <c r="R15" s="10">
        <f t="shared" si="2"/>
        <v>150</v>
      </c>
      <c r="S15" s="10">
        <f t="shared" si="3"/>
        <v>25</v>
      </c>
      <c r="T15" s="10">
        <f t="shared" si="4"/>
        <v>94.5</v>
      </c>
      <c r="U15" s="10">
        <f t="shared" si="5"/>
        <v>0</v>
      </c>
      <c r="V15" s="10">
        <f t="shared" si="6"/>
        <v>120</v>
      </c>
      <c r="W15" s="14">
        <f t="shared" si="7"/>
        <v>739.5</v>
      </c>
    </row>
    <row r="16" spans="1:24" ht="22.5" customHeight="1">
      <c r="A16" s="4">
        <v>7</v>
      </c>
      <c r="B16" s="91">
        <v>45239</v>
      </c>
      <c r="C16" s="5" t="s">
        <v>30</v>
      </c>
      <c r="D16" s="7" t="s">
        <v>31</v>
      </c>
      <c r="E16" s="7" t="s">
        <v>187</v>
      </c>
      <c r="F16" s="6" t="s">
        <v>33</v>
      </c>
      <c r="G16" s="24" t="s">
        <v>51</v>
      </c>
      <c r="H16" s="24" t="s">
        <v>52</v>
      </c>
      <c r="I16" s="8"/>
      <c r="J16" s="9">
        <v>5</v>
      </c>
      <c r="K16" s="13">
        <v>2</v>
      </c>
      <c r="L16" s="13">
        <v>1.5</v>
      </c>
      <c r="M16" s="13">
        <v>2.2999999999999998</v>
      </c>
      <c r="N16" s="13"/>
      <c r="O16" s="13"/>
      <c r="P16" s="12">
        <f t="shared" si="0"/>
        <v>641</v>
      </c>
      <c r="Q16" s="13">
        <f t="shared" si="1"/>
        <v>350</v>
      </c>
      <c r="R16" s="10">
        <f t="shared" si="2"/>
        <v>150</v>
      </c>
      <c r="S16" s="10">
        <f t="shared" si="3"/>
        <v>37.5</v>
      </c>
      <c r="T16" s="10">
        <f t="shared" si="4"/>
        <v>103.49999999999999</v>
      </c>
      <c r="U16" s="10">
        <f t="shared" si="5"/>
        <v>0</v>
      </c>
      <c r="V16" s="10">
        <f t="shared" si="6"/>
        <v>0</v>
      </c>
      <c r="W16" s="14">
        <f t="shared" si="7"/>
        <v>641</v>
      </c>
    </row>
    <row r="17" spans="1:26" ht="23.25" customHeight="1">
      <c r="A17" s="4">
        <v>8</v>
      </c>
      <c r="B17" s="91">
        <v>45240</v>
      </c>
      <c r="C17" s="5" t="s">
        <v>35</v>
      </c>
      <c r="D17" s="6" t="s">
        <v>36</v>
      </c>
      <c r="E17" s="24" t="s">
        <v>53</v>
      </c>
      <c r="F17" s="6" t="s">
        <v>54</v>
      </c>
      <c r="G17" s="25" t="s">
        <v>55</v>
      </c>
      <c r="H17" s="6" t="s">
        <v>56</v>
      </c>
      <c r="I17" s="8" t="s">
        <v>21</v>
      </c>
      <c r="J17" s="9">
        <v>5</v>
      </c>
      <c r="K17" s="10">
        <v>2</v>
      </c>
      <c r="L17" s="10">
        <v>1.7</v>
      </c>
      <c r="M17" s="10">
        <v>2.5</v>
      </c>
      <c r="N17" s="10">
        <v>1</v>
      </c>
      <c r="O17" s="10"/>
      <c r="P17" s="12">
        <f t="shared" si="0"/>
        <v>715</v>
      </c>
      <c r="Q17" s="13">
        <f t="shared" si="1"/>
        <v>350</v>
      </c>
      <c r="R17" s="10">
        <f t="shared" si="2"/>
        <v>150</v>
      </c>
      <c r="S17" s="10">
        <f t="shared" si="3"/>
        <v>42.5</v>
      </c>
      <c r="T17" s="10">
        <f t="shared" si="4"/>
        <v>112.5</v>
      </c>
      <c r="U17" s="10">
        <f t="shared" si="5"/>
        <v>60</v>
      </c>
      <c r="V17" s="10">
        <f t="shared" si="6"/>
        <v>0</v>
      </c>
      <c r="W17" s="14">
        <f t="shared" si="7"/>
        <v>715</v>
      </c>
      <c r="X17" s="20"/>
    </row>
    <row r="18" spans="1:26" ht="17.25" customHeight="1">
      <c r="A18" s="4">
        <v>9</v>
      </c>
      <c r="B18" s="91">
        <v>45243</v>
      </c>
      <c r="C18" s="5" t="s">
        <v>40</v>
      </c>
      <c r="D18" s="6" t="s">
        <v>36</v>
      </c>
      <c r="E18" s="125" t="s">
        <v>222</v>
      </c>
      <c r="F18" s="6" t="s">
        <v>33</v>
      </c>
      <c r="G18" s="6" t="s">
        <v>57</v>
      </c>
      <c r="H18" s="6" t="s">
        <v>58</v>
      </c>
      <c r="I18" s="25"/>
      <c r="J18" s="9">
        <v>5</v>
      </c>
      <c r="K18" s="13">
        <v>2.2000000000000002</v>
      </c>
      <c r="L18" s="13">
        <v>1.5</v>
      </c>
      <c r="M18" s="13">
        <v>2</v>
      </c>
      <c r="N18" s="13"/>
      <c r="O18" s="13"/>
      <c r="P18" s="12">
        <f t="shared" si="0"/>
        <v>642.5</v>
      </c>
      <c r="Q18" s="13">
        <f t="shared" si="1"/>
        <v>350</v>
      </c>
      <c r="R18" s="10">
        <f t="shared" si="2"/>
        <v>165</v>
      </c>
      <c r="S18" s="10">
        <f t="shared" si="3"/>
        <v>37.5</v>
      </c>
      <c r="T18" s="10">
        <f t="shared" si="4"/>
        <v>90</v>
      </c>
      <c r="U18" s="10">
        <f t="shared" si="5"/>
        <v>0</v>
      </c>
      <c r="V18" s="10">
        <f t="shared" si="6"/>
        <v>0</v>
      </c>
      <c r="W18" s="14">
        <f t="shared" si="7"/>
        <v>642.5</v>
      </c>
      <c r="X18" s="20"/>
    </row>
    <row r="19" spans="1:26" ht="18.75" customHeight="1">
      <c r="A19" s="4">
        <v>10</v>
      </c>
      <c r="B19" s="91">
        <v>45244</v>
      </c>
      <c r="C19" s="5" t="s">
        <v>23</v>
      </c>
      <c r="D19" s="7" t="s">
        <v>24</v>
      </c>
      <c r="E19" s="22" t="s">
        <v>189</v>
      </c>
      <c r="F19" s="6" t="s">
        <v>59</v>
      </c>
      <c r="G19" s="6" t="s">
        <v>192</v>
      </c>
      <c r="H19" s="6" t="s">
        <v>61</v>
      </c>
      <c r="I19" s="25" t="s">
        <v>21</v>
      </c>
      <c r="J19" s="9">
        <v>5</v>
      </c>
      <c r="K19" s="10">
        <v>2.2999999999999998</v>
      </c>
      <c r="L19" s="10">
        <v>1.5</v>
      </c>
      <c r="M19" s="10">
        <v>2</v>
      </c>
      <c r="N19" s="10">
        <v>1</v>
      </c>
      <c r="O19" s="10"/>
      <c r="P19" s="12">
        <f t="shared" si="0"/>
        <v>710</v>
      </c>
      <c r="Q19" s="13">
        <f t="shared" si="1"/>
        <v>350</v>
      </c>
      <c r="R19" s="10">
        <f t="shared" si="2"/>
        <v>172.5</v>
      </c>
      <c r="S19" s="10">
        <f t="shared" si="3"/>
        <v>37.5</v>
      </c>
      <c r="T19" s="10">
        <f t="shared" si="4"/>
        <v>90</v>
      </c>
      <c r="U19" s="10">
        <f t="shared" si="5"/>
        <v>60</v>
      </c>
      <c r="V19" s="10">
        <f t="shared" si="6"/>
        <v>0</v>
      </c>
      <c r="W19" s="14">
        <f t="shared" si="7"/>
        <v>710</v>
      </c>
    </row>
    <row r="20" spans="1:26" ht="18.75" customHeight="1">
      <c r="A20" s="4">
        <v>11</v>
      </c>
      <c r="B20" s="91">
        <v>45245</v>
      </c>
      <c r="C20" s="5" t="s">
        <v>25</v>
      </c>
      <c r="D20" s="6" t="s">
        <v>62</v>
      </c>
      <c r="E20" s="6" t="s">
        <v>191</v>
      </c>
      <c r="F20" s="6" t="s">
        <v>175</v>
      </c>
      <c r="G20" s="6" t="s">
        <v>65</v>
      </c>
      <c r="H20" s="7" t="s">
        <v>190</v>
      </c>
      <c r="I20" s="17" t="s">
        <v>22</v>
      </c>
      <c r="J20" s="26">
        <v>5</v>
      </c>
      <c r="K20" s="27">
        <v>2.2000000000000002</v>
      </c>
      <c r="L20" s="27">
        <v>1</v>
      </c>
      <c r="M20" s="27">
        <v>2.2999999999999998</v>
      </c>
      <c r="N20" s="27"/>
      <c r="O20" s="10">
        <v>1</v>
      </c>
      <c r="P20" s="12">
        <f t="shared" si="0"/>
        <v>763.5</v>
      </c>
      <c r="Q20" s="13">
        <f t="shared" si="1"/>
        <v>350</v>
      </c>
      <c r="R20" s="10">
        <f t="shared" si="2"/>
        <v>165</v>
      </c>
      <c r="S20" s="10">
        <f t="shared" si="3"/>
        <v>25</v>
      </c>
      <c r="T20" s="10">
        <f t="shared" si="4"/>
        <v>103.49999999999999</v>
      </c>
      <c r="U20" s="10">
        <f t="shared" si="5"/>
        <v>0</v>
      </c>
      <c r="V20" s="10">
        <f t="shared" si="6"/>
        <v>120</v>
      </c>
      <c r="W20" s="14">
        <f t="shared" si="7"/>
        <v>763.5</v>
      </c>
      <c r="X20" s="20"/>
    </row>
    <row r="21" spans="1:26" ht="19.5" customHeight="1">
      <c r="A21" s="4">
        <v>12</v>
      </c>
      <c r="B21" s="91">
        <v>45246</v>
      </c>
      <c r="C21" s="5" t="s">
        <v>30</v>
      </c>
      <c r="D21" s="7" t="s">
        <v>31</v>
      </c>
      <c r="E21" s="7" t="s">
        <v>66</v>
      </c>
      <c r="F21" s="6" t="s">
        <v>33</v>
      </c>
      <c r="G21" s="6" t="s">
        <v>67</v>
      </c>
      <c r="H21" s="24" t="s">
        <v>68</v>
      </c>
      <c r="I21" s="156" t="s">
        <v>34</v>
      </c>
      <c r="J21" s="9">
        <v>5</v>
      </c>
      <c r="K21" s="10">
        <v>2.1</v>
      </c>
      <c r="L21" s="10">
        <v>1.5</v>
      </c>
      <c r="M21" s="10">
        <v>2.2999999999999998</v>
      </c>
      <c r="N21" s="10"/>
      <c r="O21" s="27">
        <v>1</v>
      </c>
      <c r="P21" s="12">
        <f t="shared" si="0"/>
        <v>768.5</v>
      </c>
      <c r="Q21" s="13">
        <f t="shared" si="1"/>
        <v>350</v>
      </c>
      <c r="R21" s="10">
        <f t="shared" si="2"/>
        <v>157.5</v>
      </c>
      <c r="S21" s="10">
        <f t="shared" si="3"/>
        <v>37.5</v>
      </c>
      <c r="T21" s="10">
        <f t="shared" si="4"/>
        <v>103.49999999999999</v>
      </c>
      <c r="U21" s="10">
        <f t="shared" si="5"/>
        <v>0</v>
      </c>
      <c r="V21" s="10">
        <f t="shared" si="6"/>
        <v>120</v>
      </c>
      <c r="W21" s="14">
        <f t="shared" si="7"/>
        <v>768.5</v>
      </c>
    </row>
    <row r="22" spans="1:26" ht="19.5" customHeight="1">
      <c r="A22" s="4">
        <v>13</v>
      </c>
      <c r="B22" s="91">
        <v>45247</v>
      </c>
      <c r="C22" s="5" t="s">
        <v>35</v>
      </c>
      <c r="D22" s="6" t="s">
        <v>36</v>
      </c>
      <c r="E22" s="7" t="s">
        <v>69</v>
      </c>
      <c r="F22" s="28" t="s">
        <v>70</v>
      </c>
      <c r="G22" s="6" t="s">
        <v>71</v>
      </c>
      <c r="H22" s="6" t="s">
        <v>72</v>
      </c>
      <c r="I22" s="25" t="s">
        <v>21</v>
      </c>
      <c r="J22" s="26">
        <v>5</v>
      </c>
      <c r="K22" s="27">
        <v>2</v>
      </c>
      <c r="L22" s="27">
        <v>1.7</v>
      </c>
      <c r="M22" s="27">
        <v>2.5</v>
      </c>
      <c r="N22" s="27">
        <v>2</v>
      </c>
      <c r="O22" s="27"/>
      <c r="P22" s="12">
        <f t="shared" si="0"/>
        <v>775</v>
      </c>
      <c r="Q22" s="13">
        <f t="shared" si="1"/>
        <v>350</v>
      </c>
      <c r="R22" s="10">
        <f t="shared" si="2"/>
        <v>150</v>
      </c>
      <c r="S22" s="10">
        <f t="shared" si="3"/>
        <v>42.5</v>
      </c>
      <c r="T22" s="10">
        <f t="shared" si="4"/>
        <v>112.5</v>
      </c>
      <c r="U22" s="10">
        <f t="shared" si="5"/>
        <v>120</v>
      </c>
      <c r="V22" s="10">
        <f t="shared" si="6"/>
        <v>0</v>
      </c>
      <c r="W22" s="14">
        <f t="shared" si="7"/>
        <v>775</v>
      </c>
    </row>
    <row r="23" spans="1:26" ht="21" customHeight="1">
      <c r="A23" s="4">
        <v>14</v>
      </c>
      <c r="B23" s="91">
        <v>45250</v>
      </c>
      <c r="C23" s="5" t="s">
        <v>40</v>
      </c>
      <c r="D23" s="6" t="s">
        <v>36</v>
      </c>
      <c r="E23" s="7" t="s">
        <v>73</v>
      </c>
      <c r="F23" s="28" t="s">
        <v>33</v>
      </c>
      <c r="G23" s="96" t="s">
        <v>194</v>
      </c>
      <c r="H23" s="24" t="s">
        <v>74</v>
      </c>
      <c r="I23" s="25"/>
      <c r="J23" s="9">
        <v>5</v>
      </c>
      <c r="K23" s="13">
        <v>2.2000000000000002</v>
      </c>
      <c r="L23" s="13">
        <v>1.5</v>
      </c>
      <c r="M23" s="13">
        <v>2</v>
      </c>
      <c r="N23" s="13"/>
      <c r="O23" s="13"/>
      <c r="P23" s="12">
        <f t="shared" si="0"/>
        <v>642.5</v>
      </c>
      <c r="Q23" s="13">
        <f t="shared" si="1"/>
        <v>350</v>
      </c>
      <c r="R23" s="10">
        <f t="shared" si="2"/>
        <v>165</v>
      </c>
      <c r="S23" s="10">
        <f t="shared" si="3"/>
        <v>37.5</v>
      </c>
      <c r="T23" s="10">
        <f t="shared" si="4"/>
        <v>90</v>
      </c>
      <c r="U23" s="10">
        <f t="shared" si="5"/>
        <v>0</v>
      </c>
      <c r="V23" s="10">
        <f t="shared" si="6"/>
        <v>0</v>
      </c>
      <c r="W23" s="14">
        <f t="shared" si="7"/>
        <v>642.5</v>
      </c>
      <c r="X23" s="20"/>
    </row>
    <row r="24" spans="1:26" ht="21" customHeight="1">
      <c r="A24" s="4">
        <v>15</v>
      </c>
      <c r="B24" s="91">
        <v>45251</v>
      </c>
      <c r="C24" s="29" t="s">
        <v>23</v>
      </c>
      <c r="D24" s="7" t="s">
        <v>24</v>
      </c>
      <c r="E24" s="6" t="s">
        <v>75</v>
      </c>
      <c r="F24" s="6" t="s">
        <v>76</v>
      </c>
      <c r="G24" s="6" t="s">
        <v>77</v>
      </c>
      <c r="H24" s="22" t="s">
        <v>195</v>
      </c>
      <c r="I24" s="25" t="s">
        <v>21</v>
      </c>
      <c r="J24" s="9">
        <v>5</v>
      </c>
      <c r="K24" s="10">
        <v>2.2000000000000002</v>
      </c>
      <c r="L24" s="10">
        <v>1.5</v>
      </c>
      <c r="M24" s="10">
        <v>2.4</v>
      </c>
      <c r="N24" s="10">
        <v>1</v>
      </c>
      <c r="O24" s="10"/>
      <c r="P24" s="12">
        <f t="shared" si="0"/>
        <v>716.4</v>
      </c>
      <c r="Q24" s="13">
        <f t="shared" si="1"/>
        <v>350</v>
      </c>
      <c r="R24" s="10">
        <f t="shared" ref="R24:R30" si="8">K24*72</f>
        <v>158.4</v>
      </c>
      <c r="S24" s="10">
        <f t="shared" ref="S24:S30" si="9">L24*40</f>
        <v>60</v>
      </c>
      <c r="T24" s="10">
        <f t="shared" si="4"/>
        <v>108</v>
      </c>
      <c r="U24" s="10">
        <f t="shared" ref="U24:U30" si="10">N24*40</f>
        <v>40</v>
      </c>
      <c r="V24" s="10">
        <f t="shared" si="6"/>
        <v>0</v>
      </c>
      <c r="W24" s="14">
        <f t="shared" si="7"/>
        <v>716.4</v>
      </c>
    </row>
    <row r="25" spans="1:26" ht="21" customHeight="1">
      <c r="A25" s="4">
        <v>16</v>
      </c>
      <c r="B25" s="91">
        <v>45252</v>
      </c>
      <c r="C25" s="29" t="s">
        <v>25</v>
      </c>
      <c r="D25" s="100" t="s">
        <v>178</v>
      </c>
      <c r="E25" s="100" t="s">
        <v>177</v>
      </c>
      <c r="F25" s="6" t="s">
        <v>80</v>
      </c>
      <c r="G25" s="6" t="s">
        <v>81</v>
      </c>
      <c r="H25" s="95" t="s">
        <v>196</v>
      </c>
      <c r="I25" s="30" t="s">
        <v>22</v>
      </c>
      <c r="J25" s="9">
        <v>5</v>
      </c>
      <c r="K25" s="10">
        <v>2</v>
      </c>
      <c r="L25" s="10">
        <v>1.2</v>
      </c>
      <c r="M25" s="10">
        <v>2.2000000000000002</v>
      </c>
      <c r="N25" s="10"/>
      <c r="O25" s="10">
        <v>1</v>
      </c>
      <c r="P25" s="12">
        <f t="shared" si="0"/>
        <v>761</v>
      </c>
      <c r="Q25" s="13">
        <f t="shared" si="1"/>
        <v>350</v>
      </c>
      <c r="R25" s="10">
        <f t="shared" si="8"/>
        <v>144</v>
      </c>
      <c r="S25" s="10">
        <f t="shared" si="9"/>
        <v>48</v>
      </c>
      <c r="T25" s="10">
        <f t="shared" si="4"/>
        <v>99.000000000000014</v>
      </c>
      <c r="U25" s="10">
        <f t="shared" si="10"/>
        <v>0</v>
      </c>
      <c r="V25" s="10">
        <f t="shared" si="6"/>
        <v>120</v>
      </c>
      <c r="W25" s="14">
        <f t="shared" si="7"/>
        <v>761</v>
      </c>
      <c r="X25" s="31"/>
    </row>
    <row r="26" spans="1:26" ht="21" customHeight="1">
      <c r="A26" s="4">
        <v>17</v>
      </c>
      <c r="B26" s="91">
        <v>45253</v>
      </c>
      <c r="C26" s="5" t="s">
        <v>30</v>
      </c>
      <c r="D26" s="7" t="s">
        <v>31</v>
      </c>
      <c r="E26" s="97" t="s">
        <v>198</v>
      </c>
      <c r="F26" s="32" t="s">
        <v>33</v>
      </c>
      <c r="G26" s="32" t="s">
        <v>83</v>
      </c>
      <c r="H26" s="102" t="s">
        <v>197</v>
      </c>
      <c r="I26" s="33"/>
      <c r="J26" s="9">
        <v>5</v>
      </c>
      <c r="K26" s="10">
        <v>2.2000000000000002</v>
      </c>
      <c r="L26" s="10">
        <v>1.5</v>
      </c>
      <c r="M26" s="10">
        <v>2.4</v>
      </c>
      <c r="N26" s="10"/>
      <c r="O26" s="10"/>
      <c r="P26" s="12">
        <f t="shared" si="0"/>
        <v>676.4</v>
      </c>
      <c r="Q26" s="13">
        <f t="shared" si="1"/>
        <v>350</v>
      </c>
      <c r="R26" s="10">
        <f t="shared" si="8"/>
        <v>158.4</v>
      </c>
      <c r="S26" s="10">
        <f t="shared" si="9"/>
        <v>60</v>
      </c>
      <c r="T26" s="10">
        <f t="shared" si="4"/>
        <v>108</v>
      </c>
      <c r="U26" s="10">
        <f t="shared" si="10"/>
        <v>0</v>
      </c>
      <c r="V26" s="10">
        <f t="shared" si="6"/>
        <v>0</v>
      </c>
      <c r="W26" s="14">
        <f t="shared" si="7"/>
        <v>676.4</v>
      </c>
      <c r="X26" s="31"/>
    </row>
    <row r="27" spans="1:26" ht="21" customHeight="1">
      <c r="A27" s="4">
        <v>18</v>
      </c>
      <c r="B27" s="91">
        <v>45254</v>
      </c>
      <c r="C27" s="5" t="s">
        <v>35</v>
      </c>
      <c r="D27" s="34" t="s">
        <v>36</v>
      </c>
      <c r="E27" s="98" t="s">
        <v>82</v>
      </c>
      <c r="F27" s="99" t="s">
        <v>199</v>
      </c>
      <c r="G27" s="35" t="s">
        <v>84</v>
      </c>
      <c r="H27" s="35" t="s">
        <v>85</v>
      </c>
      <c r="I27" s="36" t="s">
        <v>21</v>
      </c>
      <c r="J27" s="9">
        <v>5</v>
      </c>
      <c r="K27" s="10">
        <v>2.2000000000000002</v>
      </c>
      <c r="L27" s="10">
        <v>1.7</v>
      </c>
      <c r="M27" s="10">
        <v>2.2000000000000002</v>
      </c>
      <c r="N27" s="10">
        <v>1</v>
      </c>
      <c r="O27" s="10"/>
      <c r="P27" s="37">
        <f t="shared" ref="P27:P30" si="11">W27</f>
        <v>715.4</v>
      </c>
      <c r="Q27" s="13">
        <f t="shared" si="1"/>
        <v>350</v>
      </c>
      <c r="R27" s="10">
        <f t="shared" si="8"/>
        <v>158.4</v>
      </c>
      <c r="S27" s="10">
        <f t="shared" si="9"/>
        <v>68</v>
      </c>
      <c r="T27" s="10">
        <f t="shared" si="4"/>
        <v>99.000000000000014</v>
      </c>
      <c r="U27" s="10">
        <f t="shared" si="10"/>
        <v>40</v>
      </c>
      <c r="V27" s="10">
        <f t="shared" si="6"/>
        <v>0</v>
      </c>
      <c r="W27" s="38">
        <f t="shared" ref="W27:W30" si="12">SUM(Q27:V27)</f>
        <v>715.4</v>
      </c>
      <c r="X27" s="31"/>
    </row>
    <row r="28" spans="1:26" ht="21" customHeight="1">
      <c r="A28" s="4">
        <v>19</v>
      </c>
      <c r="B28" s="92">
        <v>45257</v>
      </c>
      <c r="C28" s="39" t="s">
        <v>40</v>
      </c>
      <c r="D28" s="40" t="s">
        <v>36</v>
      </c>
      <c r="E28" s="41" t="s">
        <v>86</v>
      </c>
      <c r="F28" s="42" t="s">
        <v>33</v>
      </c>
      <c r="G28" s="43" t="s">
        <v>87</v>
      </c>
      <c r="H28" s="42" t="s">
        <v>201</v>
      </c>
      <c r="I28" s="44"/>
      <c r="J28" s="13">
        <v>5</v>
      </c>
      <c r="K28" s="13">
        <v>2.2000000000000002</v>
      </c>
      <c r="L28" s="13">
        <v>1.7</v>
      </c>
      <c r="M28" s="13">
        <v>2.2000000000000002</v>
      </c>
      <c r="N28" s="13"/>
      <c r="O28" s="13"/>
      <c r="P28" s="49">
        <f t="shared" si="11"/>
        <v>675.4</v>
      </c>
      <c r="Q28" s="13">
        <f t="shared" si="1"/>
        <v>350</v>
      </c>
      <c r="R28" s="10">
        <f t="shared" si="8"/>
        <v>158.4</v>
      </c>
      <c r="S28" s="10">
        <f t="shared" si="9"/>
        <v>68</v>
      </c>
      <c r="T28" s="10">
        <f t="shared" si="4"/>
        <v>99.000000000000014</v>
      </c>
      <c r="U28" s="10">
        <f t="shared" si="10"/>
        <v>0</v>
      </c>
      <c r="V28" s="10">
        <f t="shared" si="6"/>
        <v>0</v>
      </c>
      <c r="W28" s="84">
        <f t="shared" si="12"/>
        <v>675.4</v>
      </c>
      <c r="X28" s="31"/>
    </row>
    <row r="29" spans="1:26" ht="21" customHeight="1">
      <c r="A29" s="4">
        <v>20</v>
      </c>
      <c r="B29" s="92">
        <v>45258</v>
      </c>
      <c r="C29" s="29" t="s">
        <v>23</v>
      </c>
      <c r="D29" s="122" t="s">
        <v>24</v>
      </c>
      <c r="E29" s="34" t="s">
        <v>88</v>
      </c>
      <c r="F29" s="45" t="s">
        <v>89</v>
      </c>
      <c r="G29" s="45" t="s">
        <v>70</v>
      </c>
      <c r="H29" s="29" t="s">
        <v>200</v>
      </c>
      <c r="I29" s="161" t="s">
        <v>21</v>
      </c>
      <c r="J29" s="13">
        <v>5</v>
      </c>
      <c r="K29" s="10">
        <v>2.2000000000000002</v>
      </c>
      <c r="L29" s="10">
        <v>1.7</v>
      </c>
      <c r="M29" s="10">
        <v>2.2999999999999998</v>
      </c>
      <c r="N29" s="10">
        <v>1</v>
      </c>
      <c r="O29" s="10"/>
      <c r="P29" s="37">
        <f t="shared" si="11"/>
        <v>719.9</v>
      </c>
      <c r="Q29" s="13">
        <f t="shared" si="1"/>
        <v>350</v>
      </c>
      <c r="R29" s="10">
        <f t="shared" si="8"/>
        <v>158.4</v>
      </c>
      <c r="S29" s="10">
        <f t="shared" si="9"/>
        <v>68</v>
      </c>
      <c r="T29" s="10">
        <f t="shared" si="4"/>
        <v>103.49999999999999</v>
      </c>
      <c r="U29" s="10">
        <f t="shared" si="10"/>
        <v>40</v>
      </c>
      <c r="V29" s="10">
        <f t="shared" si="6"/>
        <v>0</v>
      </c>
      <c r="W29" s="46">
        <f t="shared" si="12"/>
        <v>719.9</v>
      </c>
      <c r="X29" s="31"/>
      <c r="Y29" s="47"/>
      <c r="Z29" s="47"/>
    </row>
    <row r="30" spans="1:26" ht="21" customHeight="1">
      <c r="A30" s="4">
        <v>21</v>
      </c>
      <c r="B30" s="103">
        <v>45259</v>
      </c>
      <c r="C30" s="104" t="s">
        <v>25</v>
      </c>
      <c r="D30" s="121" t="s">
        <v>203</v>
      </c>
      <c r="E30" s="105" t="s">
        <v>204</v>
      </c>
      <c r="F30" s="42" t="s">
        <v>90</v>
      </c>
      <c r="G30" s="42" t="s">
        <v>91</v>
      </c>
      <c r="H30" s="157" t="s">
        <v>202</v>
      </c>
      <c r="I30" s="162" t="s">
        <v>22</v>
      </c>
      <c r="J30" s="159">
        <v>5</v>
      </c>
      <c r="K30" s="106">
        <v>2</v>
      </c>
      <c r="L30" s="106">
        <v>1</v>
      </c>
      <c r="M30" s="106">
        <v>2.2000000000000002</v>
      </c>
      <c r="N30" s="106"/>
      <c r="O30" s="106">
        <v>1</v>
      </c>
      <c r="P30" s="107">
        <f t="shared" si="11"/>
        <v>753</v>
      </c>
      <c r="Q30" s="13">
        <f t="shared" si="1"/>
        <v>350</v>
      </c>
      <c r="R30" s="106">
        <f t="shared" si="8"/>
        <v>144</v>
      </c>
      <c r="S30" s="106">
        <f t="shared" si="9"/>
        <v>40</v>
      </c>
      <c r="T30" s="106">
        <f t="shared" si="4"/>
        <v>99.000000000000014</v>
      </c>
      <c r="U30" s="106">
        <f t="shared" si="10"/>
        <v>0</v>
      </c>
      <c r="V30" s="106">
        <f t="shared" si="6"/>
        <v>120</v>
      </c>
      <c r="W30" s="116">
        <f t="shared" si="12"/>
        <v>753</v>
      </c>
      <c r="X30" s="31"/>
      <c r="Y30" s="47"/>
      <c r="Z30" s="47"/>
    </row>
    <row r="31" spans="1:26" s="94" customFormat="1" ht="21" customHeight="1">
      <c r="A31" s="113">
        <v>22</v>
      </c>
      <c r="B31" s="108">
        <v>45260</v>
      </c>
      <c r="C31" s="112" t="s">
        <v>30</v>
      </c>
      <c r="D31" s="112" t="s">
        <v>31</v>
      </c>
      <c r="E31" s="126" t="s">
        <v>221</v>
      </c>
      <c r="F31" s="111" t="s">
        <v>214</v>
      </c>
      <c r="G31" s="111" t="s">
        <v>213</v>
      </c>
      <c r="H31" s="158" t="s">
        <v>223</v>
      </c>
      <c r="I31" s="110"/>
      <c r="J31" s="160">
        <v>5</v>
      </c>
      <c r="K31" s="110">
        <v>2.2000000000000002</v>
      </c>
      <c r="L31" s="110">
        <v>1.5</v>
      </c>
      <c r="M31" s="110">
        <v>2.2999999999999998</v>
      </c>
      <c r="N31" s="110"/>
      <c r="O31" s="110"/>
      <c r="P31" s="119">
        <f>W31</f>
        <v>671.9</v>
      </c>
      <c r="Q31" s="13">
        <f t="shared" si="1"/>
        <v>350</v>
      </c>
      <c r="R31" s="110">
        <f>K31*72</f>
        <v>158.4</v>
      </c>
      <c r="S31" s="110">
        <f>L31*40</f>
        <v>60</v>
      </c>
      <c r="T31" s="110">
        <f>M31*45</f>
        <v>103.49999999999999</v>
      </c>
      <c r="U31" s="110">
        <f>N31*40</f>
        <v>0</v>
      </c>
      <c r="V31" s="110">
        <f>O31*120</f>
        <v>0</v>
      </c>
      <c r="W31" s="117">
        <f>SUM(Q31:V31)</f>
        <v>671.9</v>
      </c>
      <c r="X31" s="31"/>
      <c r="Y31" s="47"/>
      <c r="Z31" s="47"/>
    </row>
    <row r="32" spans="1:26" ht="29.25" customHeight="1">
      <c r="A32" s="152" t="s">
        <v>92</v>
      </c>
      <c r="B32" s="153"/>
      <c r="C32" s="153"/>
      <c r="D32" s="153"/>
      <c r="E32" s="153"/>
      <c r="F32" s="153"/>
      <c r="G32" s="153"/>
      <c r="H32" s="154"/>
      <c r="I32" s="19"/>
      <c r="J32" s="50">
        <f t="shared" ref="J32:W32" si="13">SUM(J10:J31)/22</f>
        <v>5</v>
      </c>
      <c r="K32" s="50">
        <f t="shared" si="13"/>
        <v>2.1181818181818186</v>
      </c>
      <c r="L32" s="50">
        <f t="shared" si="13"/>
        <v>1.4499999999999997</v>
      </c>
      <c r="M32" s="50">
        <f t="shared" si="13"/>
        <v>2.2727272727272729</v>
      </c>
      <c r="N32" s="50">
        <f t="shared" si="13"/>
        <v>0.5</v>
      </c>
      <c r="O32" s="50">
        <f t="shared" si="13"/>
        <v>0.27272727272727271</v>
      </c>
      <c r="P32" s="51">
        <f t="shared" si="13"/>
        <v>713.08636363636356</v>
      </c>
      <c r="Q32" s="52">
        <f t="shared" si="13"/>
        <v>350</v>
      </c>
      <c r="R32" s="52">
        <f t="shared" si="13"/>
        <v>156.51818181818183</v>
      </c>
      <c r="S32" s="52">
        <f t="shared" si="13"/>
        <v>44.295454545454547</v>
      </c>
      <c r="T32" s="52">
        <f t="shared" si="13"/>
        <v>102.27272727272727</v>
      </c>
      <c r="U32" s="52">
        <f t="shared" si="13"/>
        <v>27.272727272727273</v>
      </c>
      <c r="V32" s="52">
        <f t="shared" si="13"/>
        <v>32.727272727272727</v>
      </c>
      <c r="W32" s="118">
        <f t="shared" si="13"/>
        <v>713.08636363636356</v>
      </c>
    </row>
    <row r="33" spans="1:24" ht="15.75" customHeight="1">
      <c r="A33" s="53" t="s">
        <v>93</v>
      </c>
      <c r="B33" s="53"/>
      <c r="C33" s="53"/>
      <c r="D33" s="53"/>
      <c r="E33" s="53"/>
      <c r="F33" s="53"/>
      <c r="G33" s="53"/>
      <c r="H33" s="54"/>
      <c r="I33" s="54"/>
      <c r="J33" s="55"/>
      <c r="K33" s="55"/>
      <c r="L33" s="55"/>
      <c r="M33" s="55"/>
      <c r="N33" s="55"/>
      <c r="O33" s="55"/>
      <c r="P33" s="31"/>
      <c r="Q33" s="56"/>
      <c r="R33" s="54"/>
      <c r="S33" s="54"/>
      <c r="T33" s="54"/>
      <c r="U33" s="54"/>
      <c r="V33" s="54"/>
      <c r="W33" s="57"/>
    </row>
    <row r="34" spans="1:24" ht="15.75" customHeight="1">
      <c r="A34" s="58" t="s">
        <v>94</v>
      </c>
      <c r="B34" s="53"/>
      <c r="C34" s="53"/>
      <c r="D34" s="53"/>
      <c r="E34" s="53"/>
      <c r="F34" s="53"/>
      <c r="G34" s="53"/>
      <c r="H34" s="54"/>
      <c r="I34" s="54"/>
      <c r="J34" s="55"/>
      <c r="K34" s="55"/>
      <c r="L34" s="55"/>
      <c r="M34" s="55"/>
      <c r="N34" s="55"/>
      <c r="O34" s="55"/>
    </row>
    <row r="35" spans="1:24" ht="15.75" customHeight="1">
      <c r="A35" s="58" t="s">
        <v>95</v>
      </c>
      <c r="B35" s="53"/>
      <c r="C35" s="53"/>
      <c r="D35" s="53"/>
      <c r="E35" s="53"/>
      <c r="F35" s="53"/>
      <c r="G35" s="53"/>
      <c r="H35" s="54"/>
      <c r="I35" s="54"/>
      <c r="J35" s="55"/>
      <c r="K35" s="55"/>
      <c r="L35" s="55"/>
      <c r="M35" s="55"/>
      <c r="N35" s="55"/>
      <c r="O35" s="55"/>
    </row>
    <row r="36" spans="1:24" ht="15.75" customHeight="1">
      <c r="A36" s="58" t="s">
        <v>96</v>
      </c>
      <c r="B36" s="59" t="s">
        <v>97</v>
      </c>
      <c r="C36" s="59"/>
      <c r="D36" s="59"/>
      <c r="E36" s="59"/>
      <c r="F36" s="59"/>
      <c r="G36" s="53"/>
      <c r="H36" s="54"/>
      <c r="I36" s="54"/>
      <c r="J36" s="55"/>
      <c r="K36" s="55"/>
      <c r="L36" s="55"/>
      <c r="M36" s="55"/>
      <c r="N36" s="55"/>
      <c r="O36" s="55"/>
      <c r="S36" s="60"/>
      <c r="T36" s="61"/>
      <c r="U36" s="61"/>
      <c r="V36" s="61"/>
      <c r="W36" s="54"/>
      <c r="X36" s="54"/>
    </row>
    <row r="37" spans="1:24" ht="15.75" customHeight="1">
      <c r="A37" s="62"/>
      <c r="D37" s="63"/>
    </row>
    <row r="38" spans="1:24" ht="17.25" customHeight="1">
      <c r="B38" s="150" t="s">
        <v>98</v>
      </c>
      <c r="C38" s="133"/>
      <c r="D38" s="133"/>
      <c r="E38" s="133"/>
      <c r="F38" s="133"/>
      <c r="G38" s="133"/>
      <c r="H38" s="133"/>
      <c r="I38" s="133"/>
      <c r="J38" s="133"/>
      <c r="K38" s="133"/>
      <c r="L38" s="133"/>
      <c r="M38" s="133"/>
      <c r="N38" s="133"/>
      <c r="O38" s="133"/>
    </row>
    <row r="39" spans="1:24" ht="15.75" customHeight="1">
      <c r="B39" s="150" t="s">
        <v>99</v>
      </c>
      <c r="C39" s="133"/>
      <c r="D39" s="133"/>
      <c r="E39" s="133"/>
      <c r="F39" s="133"/>
      <c r="G39" s="133"/>
      <c r="H39" s="133"/>
      <c r="I39" s="133"/>
      <c r="J39" s="133"/>
      <c r="K39" s="133"/>
      <c r="L39" s="133"/>
      <c r="M39" s="133"/>
      <c r="N39" s="133"/>
      <c r="O39" s="133"/>
    </row>
    <row r="40" spans="1:24" ht="15.75" customHeight="1">
      <c r="B40" s="150" t="s">
        <v>100</v>
      </c>
      <c r="C40" s="133"/>
      <c r="D40" s="133"/>
      <c r="E40" s="133"/>
      <c r="F40" s="133"/>
      <c r="G40" s="133"/>
      <c r="H40" s="133"/>
      <c r="I40" s="133"/>
      <c r="J40" s="133"/>
      <c r="K40" s="133"/>
      <c r="L40" s="133"/>
      <c r="M40" s="133"/>
      <c r="N40" s="133"/>
      <c r="O40" s="133"/>
    </row>
    <row r="41" spans="1:24" ht="23.25" customHeight="1">
      <c r="B41" s="1"/>
      <c r="C41" s="1"/>
      <c r="D41" s="1"/>
      <c r="E41" s="1"/>
      <c r="F41" s="1"/>
      <c r="G41" s="1"/>
      <c r="H41" s="1"/>
      <c r="I41" s="1"/>
      <c r="J41" s="1"/>
      <c r="K41" s="1"/>
      <c r="L41" s="1"/>
      <c r="M41" s="1"/>
      <c r="N41" s="1"/>
      <c r="O41" s="1"/>
    </row>
    <row r="42" spans="1:24" ht="88.5" customHeight="1"/>
    <row r="43" spans="1:24" ht="15.75" customHeight="1">
      <c r="A43" s="134" t="s">
        <v>101</v>
      </c>
      <c r="B43" s="133"/>
      <c r="C43" s="133"/>
      <c r="D43" s="133"/>
      <c r="E43" s="133"/>
      <c r="F43" s="133"/>
      <c r="G43" s="133"/>
      <c r="H43" s="133"/>
      <c r="I43" s="133"/>
      <c r="J43" s="151">
        <v>111</v>
      </c>
      <c r="K43" s="133"/>
      <c r="L43" s="64" t="s">
        <v>102</v>
      </c>
      <c r="M43" s="65">
        <v>11</v>
      </c>
      <c r="N43" s="66" t="s">
        <v>103</v>
      </c>
    </row>
    <row r="44" spans="1:24" ht="15.75" customHeight="1">
      <c r="A44" s="67" t="s">
        <v>104</v>
      </c>
      <c r="B44" s="67"/>
      <c r="C44" s="67"/>
      <c r="D44" s="67"/>
      <c r="E44" s="67"/>
      <c r="F44" s="67"/>
      <c r="G44" s="67"/>
      <c r="H44" s="68">
        <v>41944</v>
      </c>
      <c r="I44" s="67"/>
      <c r="J44" s="67"/>
      <c r="K44" s="67"/>
      <c r="N44" s="55"/>
    </row>
    <row r="45" spans="1:24" ht="15.75" customHeight="1">
      <c r="A45" s="69" t="s">
        <v>105</v>
      </c>
    </row>
    <row r="46" spans="1:24" ht="48" customHeight="1">
      <c r="A46" s="70" t="s">
        <v>106</v>
      </c>
      <c r="B46" s="130" t="s">
        <v>107</v>
      </c>
      <c r="C46" s="128"/>
      <c r="D46" s="129"/>
      <c r="E46" s="71" t="s">
        <v>108</v>
      </c>
      <c r="F46" s="130" t="s">
        <v>109</v>
      </c>
      <c r="G46" s="129"/>
      <c r="H46" s="130" t="s">
        <v>110</v>
      </c>
      <c r="I46" s="128"/>
      <c r="J46" s="128"/>
      <c r="K46" s="128"/>
      <c r="L46" s="129"/>
    </row>
    <row r="47" spans="1:24" ht="30" customHeight="1">
      <c r="A47" s="72" t="s">
        <v>111</v>
      </c>
      <c r="B47" s="127"/>
      <c r="C47" s="128"/>
      <c r="D47" s="129"/>
      <c r="E47" s="11"/>
      <c r="F47" s="11"/>
      <c r="G47" s="11"/>
      <c r="H47" s="127" t="s">
        <v>112</v>
      </c>
      <c r="I47" s="128"/>
      <c r="J47" s="128"/>
      <c r="K47" s="128"/>
      <c r="L47" s="129"/>
    </row>
    <row r="48" spans="1:24" ht="30" customHeight="1">
      <c r="A48" s="73" t="s">
        <v>113</v>
      </c>
      <c r="B48" s="127"/>
      <c r="C48" s="128"/>
      <c r="D48" s="129"/>
      <c r="E48" s="11"/>
      <c r="F48" s="11"/>
      <c r="G48" s="11"/>
      <c r="H48" s="127" t="s">
        <v>114</v>
      </c>
      <c r="I48" s="128"/>
      <c r="J48" s="128"/>
      <c r="K48" s="128"/>
      <c r="L48" s="129"/>
    </row>
    <row r="49" spans="1:14" ht="30" customHeight="1">
      <c r="A49" s="73" t="s">
        <v>115</v>
      </c>
      <c r="B49" s="127"/>
      <c r="C49" s="128"/>
      <c r="D49" s="129"/>
      <c r="E49" s="11"/>
      <c r="F49" s="11"/>
      <c r="G49" s="11"/>
      <c r="H49" s="127" t="s">
        <v>116</v>
      </c>
      <c r="I49" s="128"/>
      <c r="J49" s="128"/>
      <c r="K49" s="128"/>
      <c r="L49" s="129"/>
    </row>
    <row r="50" spans="1:14" ht="30" customHeight="1">
      <c r="A50" s="73" t="s">
        <v>117</v>
      </c>
      <c r="B50" s="127"/>
      <c r="C50" s="128"/>
      <c r="D50" s="129"/>
      <c r="E50" s="11"/>
      <c r="F50" s="11"/>
      <c r="G50" s="11"/>
      <c r="H50" s="127" t="s">
        <v>118</v>
      </c>
      <c r="I50" s="128"/>
      <c r="J50" s="128"/>
      <c r="K50" s="128"/>
      <c r="L50" s="129"/>
    </row>
    <row r="51" spans="1:14" ht="30" customHeight="1">
      <c r="A51" s="73" t="s">
        <v>20</v>
      </c>
      <c r="B51" s="127"/>
      <c r="C51" s="128"/>
      <c r="D51" s="129"/>
      <c r="E51" s="11"/>
      <c r="F51" s="11"/>
      <c r="G51" s="11"/>
      <c r="H51" s="127" t="s">
        <v>119</v>
      </c>
      <c r="I51" s="128"/>
      <c r="J51" s="128"/>
      <c r="K51" s="128"/>
      <c r="L51" s="129"/>
    </row>
    <row r="52" spans="1:14" ht="30" customHeight="1">
      <c r="A52" s="73" t="s">
        <v>120</v>
      </c>
      <c r="B52" s="127"/>
      <c r="C52" s="128"/>
      <c r="D52" s="129"/>
      <c r="E52" s="74"/>
      <c r="F52" s="11"/>
      <c r="G52" s="11"/>
      <c r="H52" s="131"/>
      <c r="I52" s="128"/>
      <c r="J52" s="128"/>
      <c r="K52" s="128"/>
      <c r="L52" s="129"/>
    </row>
    <row r="53" spans="1:14" ht="15.75" customHeight="1">
      <c r="A53" s="75" t="s">
        <v>121</v>
      </c>
    </row>
    <row r="54" spans="1:14" ht="15.75" customHeight="1">
      <c r="A54" s="75" t="s">
        <v>122</v>
      </c>
    </row>
    <row r="55" spans="1:14" ht="15.75" customHeight="1">
      <c r="A55" s="75" t="s">
        <v>123</v>
      </c>
    </row>
    <row r="56" spans="1:14" ht="15.75" customHeight="1">
      <c r="A56" s="76" t="s">
        <v>124</v>
      </c>
    </row>
    <row r="57" spans="1:14" ht="15.75" customHeight="1"/>
    <row r="58" spans="1:14" ht="15.75" customHeight="1">
      <c r="A58" s="77"/>
    </row>
    <row r="59" spans="1:14" ht="19.5" customHeight="1">
      <c r="A59" s="134" t="s">
        <v>125</v>
      </c>
      <c r="B59" s="133"/>
      <c r="C59" s="133"/>
      <c r="D59" s="133"/>
      <c r="E59" s="133"/>
      <c r="F59" s="133"/>
      <c r="G59" s="133"/>
      <c r="H59" s="133"/>
      <c r="I59" s="133"/>
      <c r="J59" s="132">
        <f>J43</f>
        <v>111</v>
      </c>
      <c r="K59" s="133"/>
      <c r="L59" s="64" t="s">
        <v>102</v>
      </c>
      <c r="M59" s="78">
        <f>M43</f>
        <v>11</v>
      </c>
      <c r="N59" s="66" t="s">
        <v>103</v>
      </c>
    </row>
    <row r="60" spans="1:14" ht="15.75" customHeight="1">
      <c r="A60" s="67" t="s">
        <v>126</v>
      </c>
      <c r="B60" s="67"/>
      <c r="C60" s="67"/>
      <c r="D60" s="67"/>
      <c r="E60" s="67"/>
      <c r="F60" s="67"/>
      <c r="G60" s="67"/>
      <c r="H60" s="79">
        <f>H44</f>
        <v>41944</v>
      </c>
      <c r="I60" s="67"/>
      <c r="J60" s="67"/>
      <c r="K60" s="67"/>
    </row>
    <row r="61" spans="1:14" ht="15.75" customHeight="1">
      <c r="A61" s="69" t="s">
        <v>105</v>
      </c>
    </row>
    <row r="62" spans="1:14" ht="36" customHeight="1">
      <c r="A62" s="80" t="s">
        <v>106</v>
      </c>
      <c r="B62" s="130" t="s">
        <v>107</v>
      </c>
      <c r="C62" s="128"/>
      <c r="D62" s="129"/>
      <c r="E62" s="71" t="s">
        <v>108</v>
      </c>
      <c r="F62" s="130" t="s">
        <v>109</v>
      </c>
      <c r="G62" s="129"/>
      <c r="H62" s="130" t="s">
        <v>110</v>
      </c>
      <c r="I62" s="128"/>
      <c r="J62" s="128"/>
      <c r="K62" s="128"/>
      <c r="L62" s="129"/>
    </row>
    <row r="63" spans="1:14" ht="30" customHeight="1">
      <c r="A63" s="72" t="s">
        <v>111</v>
      </c>
      <c r="B63" s="127"/>
      <c r="C63" s="128"/>
      <c r="D63" s="129"/>
      <c r="E63" s="11"/>
      <c r="F63" s="11"/>
      <c r="G63" s="11"/>
      <c r="H63" s="127" t="s">
        <v>127</v>
      </c>
      <c r="I63" s="128"/>
      <c r="J63" s="128"/>
      <c r="K63" s="128"/>
      <c r="L63" s="129"/>
    </row>
    <row r="64" spans="1:14" ht="30" customHeight="1">
      <c r="A64" s="73" t="s">
        <v>113</v>
      </c>
      <c r="B64" s="127"/>
      <c r="C64" s="128"/>
      <c r="D64" s="129"/>
      <c r="E64" s="11"/>
      <c r="F64" s="11"/>
      <c r="G64" s="11"/>
      <c r="H64" s="127" t="s">
        <v>128</v>
      </c>
      <c r="I64" s="128"/>
      <c r="J64" s="128"/>
      <c r="K64" s="128"/>
      <c r="L64" s="129"/>
    </row>
    <row r="65" spans="1:12" ht="30" customHeight="1">
      <c r="A65" s="73" t="s">
        <v>115</v>
      </c>
      <c r="B65" s="127"/>
      <c r="C65" s="128"/>
      <c r="D65" s="129"/>
      <c r="E65" s="11"/>
      <c r="F65" s="11"/>
      <c r="G65" s="11"/>
      <c r="H65" s="127" t="s">
        <v>129</v>
      </c>
      <c r="I65" s="128"/>
      <c r="J65" s="128"/>
      <c r="K65" s="128"/>
      <c r="L65" s="129"/>
    </row>
    <row r="66" spans="1:12" ht="30" customHeight="1">
      <c r="A66" s="73" t="s">
        <v>117</v>
      </c>
      <c r="B66" s="127"/>
      <c r="C66" s="128"/>
      <c r="D66" s="129"/>
      <c r="E66" s="11"/>
      <c r="F66" s="11"/>
      <c r="G66" s="11"/>
      <c r="H66" s="127" t="s">
        <v>130</v>
      </c>
      <c r="I66" s="128"/>
      <c r="J66" s="128"/>
      <c r="K66" s="128"/>
      <c r="L66" s="129"/>
    </row>
    <row r="67" spans="1:12" ht="27.75" customHeight="1">
      <c r="A67" s="73" t="s">
        <v>20</v>
      </c>
      <c r="B67" s="127"/>
      <c r="C67" s="128"/>
      <c r="D67" s="129"/>
      <c r="E67" s="11"/>
      <c r="F67" s="11"/>
      <c r="G67" s="11"/>
      <c r="H67" s="127" t="s">
        <v>131</v>
      </c>
      <c r="I67" s="128"/>
      <c r="J67" s="128"/>
      <c r="K67" s="128"/>
      <c r="L67" s="129"/>
    </row>
    <row r="68" spans="1:12" ht="28.5" customHeight="1">
      <c r="A68" s="73" t="s">
        <v>120</v>
      </c>
      <c r="B68" s="127"/>
      <c r="C68" s="128"/>
      <c r="D68" s="129"/>
      <c r="E68" s="74"/>
      <c r="F68" s="11"/>
      <c r="G68" s="11"/>
      <c r="H68" s="131"/>
      <c r="I68" s="128"/>
      <c r="J68" s="128"/>
      <c r="K68" s="128"/>
      <c r="L68" s="129"/>
    </row>
    <row r="69" spans="1:12" ht="23.25" customHeight="1">
      <c r="A69" s="75" t="s">
        <v>132</v>
      </c>
    </row>
    <row r="70" spans="1:12" ht="24.75" customHeight="1">
      <c r="A70" s="75" t="s">
        <v>133</v>
      </c>
    </row>
    <row r="71" spans="1:12" ht="27.75" customHeight="1">
      <c r="A71" s="75" t="s">
        <v>123</v>
      </c>
    </row>
    <row r="72" spans="1:12" ht="27" customHeight="1">
      <c r="A72" s="76" t="s">
        <v>134</v>
      </c>
    </row>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0">
    <mergeCell ref="T7:T9"/>
    <mergeCell ref="U7:U9"/>
    <mergeCell ref="P8:P9"/>
    <mergeCell ref="B48:D48"/>
    <mergeCell ref="B49:D49"/>
    <mergeCell ref="H48:L48"/>
    <mergeCell ref="H49:L49"/>
    <mergeCell ref="B38:O38"/>
    <mergeCell ref="B39:O39"/>
    <mergeCell ref="B40:O40"/>
    <mergeCell ref="J43:K43"/>
    <mergeCell ref="A43:I43"/>
    <mergeCell ref="G8:G9"/>
    <mergeCell ref="A32:H32"/>
    <mergeCell ref="H5:M5"/>
    <mergeCell ref="H6:P6"/>
    <mergeCell ref="Q7:Q9"/>
    <mergeCell ref="R7:R9"/>
    <mergeCell ref="S7:S9"/>
    <mergeCell ref="N8:N9"/>
    <mergeCell ref="O8:O9"/>
    <mergeCell ref="H8:H9"/>
    <mergeCell ref="J8:J9"/>
    <mergeCell ref="K8:K9"/>
    <mergeCell ref="L8:L9"/>
    <mergeCell ref="M8:M9"/>
    <mergeCell ref="V7:V9"/>
    <mergeCell ref="W7:W9"/>
    <mergeCell ref="A1:C6"/>
    <mergeCell ref="A8:A9"/>
    <mergeCell ref="B8:B9"/>
    <mergeCell ref="C8:C9"/>
    <mergeCell ref="D8:D9"/>
    <mergeCell ref="E8:E9"/>
    <mergeCell ref="F8:F9"/>
    <mergeCell ref="D1:G3"/>
    <mergeCell ref="H1:P1"/>
    <mergeCell ref="H2:P2"/>
    <mergeCell ref="H3:P3"/>
    <mergeCell ref="D4:G5"/>
    <mergeCell ref="H4:P4"/>
    <mergeCell ref="A7:O7"/>
    <mergeCell ref="B66:D66"/>
    <mergeCell ref="B67:D67"/>
    <mergeCell ref="B68:D68"/>
    <mergeCell ref="H65:L65"/>
    <mergeCell ref="H66:L66"/>
    <mergeCell ref="H67:L67"/>
    <mergeCell ref="H68:L68"/>
    <mergeCell ref="B52:D52"/>
    <mergeCell ref="H52:L52"/>
    <mergeCell ref="J59:K59"/>
    <mergeCell ref="B64:D64"/>
    <mergeCell ref="B65:D65"/>
    <mergeCell ref="A59:I59"/>
    <mergeCell ref="B62:D62"/>
    <mergeCell ref="F62:G62"/>
    <mergeCell ref="H62:L62"/>
    <mergeCell ref="B63:D63"/>
    <mergeCell ref="H63:L63"/>
    <mergeCell ref="H64:L64"/>
    <mergeCell ref="H50:L50"/>
    <mergeCell ref="B51:D51"/>
    <mergeCell ref="H51:L51"/>
    <mergeCell ref="B50:D50"/>
    <mergeCell ref="B46:D46"/>
    <mergeCell ref="F46:G46"/>
    <mergeCell ref="H46:L46"/>
    <mergeCell ref="B47:D47"/>
    <mergeCell ref="H47:L47"/>
  </mergeCells>
  <phoneticPr fontId="48" type="noConversion"/>
  <hyperlinks>
    <hyperlink ref="D4" r:id="rId1"/>
  </hyperlinks>
  <pageMargins left="0.51181102362204722" right="0.11811023622047245" top="0.23622047244094491" bottom="0.15748031496062992" header="0" footer="0"/>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1"/>
  <sheetViews>
    <sheetView tabSelected="1" topLeftCell="A7" zoomScale="113" zoomScaleNormal="113" zoomScaleSheetLayoutView="148" workbookViewId="0">
      <selection activeCell="H10" sqref="H10:H14"/>
    </sheetView>
  </sheetViews>
  <sheetFormatPr defaultColWidth="11.19921875" defaultRowHeight="15" customHeight="1"/>
  <cols>
    <col min="1" max="1" width="3.69921875" customWidth="1"/>
    <col min="2" max="2" width="7.19921875" customWidth="1"/>
    <col min="3" max="3" width="3.19921875" customWidth="1"/>
    <col min="4" max="4" width="7.69921875" customWidth="1"/>
    <col min="5" max="5" width="10.69921875" customWidth="1"/>
    <col min="6" max="6" width="9.09765625" customWidth="1"/>
    <col min="7" max="7" width="8.5" customWidth="1"/>
    <col min="8" max="8" width="10.09765625" customWidth="1"/>
    <col min="9" max="9" width="4.09765625" customWidth="1"/>
    <col min="10" max="10" width="2.69921875" customWidth="1"/>
    <col min="11" max="11" width="2.5" customWidth="1"/>
    <col min="12" max="12" width="2.19921875" customWidth="1"/>
    <col min="13" max="13" width="2.59765625" customWidth="1"/>
    <col min="14" max="14" width="3.19921875" customWidth="1"/>
    <col min="15" max="15" width="3.69921875" customWidth="1"/>
    <col min="16" max="16" width="6.09765625" customWidth="1"/>
    <col min="17" max="17" width="3.69921875" customWidth="1"/>
    <col min="18" max="18" width="4.19921875" customWidth="1"/>
    <col min="19" max="20" width="3.09765625" customWidth="1"/>
    <col min="21" max="21" width="4" customWidth="1"/>
    <col min="22" max="22" width="3.69921875" customWidth="1"/>
    <col min="23" max="23" width="7.19921875" customWidth="1"/>
    <col min="24" max="26" width="3.19921875" customWidth="1"/>
  </cols>
  <sheetData>
    <row r="1" spans="1:24" ht="15.75" customHeight="1">
      <c r="A1" s="139"/>
      <c r="B1" s="133"/>
      <c r="C1" s="133"/>
      <c r="D1" s="93" t="s">
        <v>184</v>
      </c>
      <c r="E1" s="89"/>
      <c r="F1" s="89"/>
      <c r="G1" s="143" t="s">
        <v>1</v>
      </c>
      <c r="H1" s="155"/>
      <c r="I1" s="155"/>
      <c r="J1" s="155"/>
      <c r="K1" s="155"/>
      <c r="L1" s="155"/>
      <c r="M1" s="155"/>
      <c r="N1" s="155"/>
      <c r="O1" s="155"/>
      <c r="P1" s="89"/>
      <c r="Q1" s="89"/>
      <c r="R1" s="89"/>
      <c r="S1" s="89"/>
      <c r="T1" s="89"/>
      <c r="U1" s="89"/>
      <c r="V1" s="89"/>
    </row>
    <row r="2" spans="1:24" ht="15.75" customHeight="1">
      <c r="A2" s="133"/>
      <c r="B2" s="133"/>
      <c r="C2" s="133"/>
      <c r="D2" s="93" t="s">
        <v>135</v>
      </c>
      <c r="E2" s="89"/>
      <c r="F2" s="89"/>
      <c r="G2" s="144" t="s">
        <v>2</v>
      </c>
      <c r="H2" s="155"/>
      <c r="I2" s="155"/>
      <c r="J2" s="155"/>
      <c r="K2" s="155"/>
      <c r="L2" s="155"/>
      <c r="M2" s="155"/>
      <c r="N2" s="155"/>
      <c r="O2" s="155"/>
      <c r="P2" s="89"/>
      <c r="Q2" s="89"/>
      <c r="R2" s="89"/>
      <c r="S2" s="89"/>
      <c r="T2" s="89"/>
      <c r="U2" s="89"/>
      <c r="V2" s="89"/>
    </row>
    <row r="3" spans="1:24" ht="15.75" customHeight="1">
      <c r="A3" s="133"/>
      <c r="B3" s="133"/>
      <c r="C3" s="133"/>
      <c r="D3" s="93" t="s">
        <v>136</v>
      </c>
      <c r="E3" s="89"/>
      <c r="F3" s="89"/>
      <c r="G3" s="144" t="s">
        <v>3</v>
      </c>
      <c r="H3" s="155"/>
      <c r="I3" s="155"/>
      <c r="J3" s="155"/>
      <c r="K3" s="155"/>
      <c r="L3" s="155"/>
      <c r="M3" s="155"/>
      <c r="N3" s="155"/>
      <c r="O3" s="155"/>
      <c r="P3" s="89"/>
      <c r="Q3" s="89"/>
      <c r="R3" s="89"/>
      <c r="S3" s="89"/>
      <c r="T3" s="89"/>
      <c r="U3" s="89"/>
      <c r="V3" s="89"/>
    </row>
    <row r="4" spans="1:24" ht="15.75" customHeight="1">
      <c r="A4" s="133"/>
      <c r="B4" s="133"/>
      <c r="C4" s="133"/>
      <c r="D4" s="93" t="s">
        <v>137</v>
      </c>
      <c r="E4" s="89"/>
      <c r="F4" s="89"/>
      <c r="G4" s="144" t="s">
        <v>181</v>
      </c>
      <c r="H4" s="155"/>
      <c r="I4" s="155"/>
      <c r="J4" s="155"/>
      <c r="K4" s="155"/>
      <c r="L4" s="155"/>
      <c r="M4" s="155"/>
      <c r="N4" s="155"/>
      <c r="O4" s="155"/>
      <c r="P4" s="89"/>
      <c r="Q4" s="89"/>
      <c r="R4" s="89"/>
      <c r="S4" s="89"/>
      <c r="T4" s="89"/>
      <c r="U4" s="89"/>
      <c r="V4" s="89"/>
    </row>
    <row r="5" spans="1:24" ht="15.75" customHeight="1">
      <c r="A5" s="133"/>
      <c r="B5" s="133"/>
      <c r="C5" s="133"/>
      <c r="D5" s="93" t="s">
        <v>183</v>
      </c>
      <c r="E5" s="89"/>
      <c r="F5" s="89"/>
      <c r="G5" s="144" t="s">
        <v>185</v>
      </c>
      <c r="H5" s="155"/>
      <c r="I5" s="155"/>
      <c r="J5" s="155"/>
      <c r="K5" s="155"/>
      <c r="L5" s="155"/>
      <c r="M5" s="90"/>
      <c r="N5" s="90"/>
      <c r="O5" s="90"/>
      <c r="P5" s="89"/>
      <c r="Q5" s="89"/>
      <c r="R5" s="89"/>
      <c r="S5" s="89"/>
      <c r="T5" s="89"/>
      <c r="U5" s="89"/>
      <c r="V5" s="89"/>
    </row>
    <row r="6" spans="1:24" ht="15.75" customHeight="1">
      <c r="A6" s="133"/>
      <c r="B6" s="133"/>
      <c r="C6" s="133"/>
      <c r="D6" s="93" t="s">
        <v>138</v>
      </c>
      <c r="E6" s="89"/>
      <c r="F6" s="89"/>
      <c r="G6" s="144" t="s">
        <v>5</v>
      </c>
      <c r="H6" s="155"/>
      <c r="I6" s="155"/>
      <c r="J6" s="155"/>
      <c r="K6" s="155"/>
      <c r="L6" s="155"/>
      <c r="M6" s="155"/>
      <c r="N6" s="155"/>
      <c r="O6" s="155"/>
      <c r="P6" s="89"/>
      <c r="Q6" s="89"/>
      <c r="R6" s="89"/>
      <c r="S6" s="89"/>
      <c r="T6" s="89"/>
      <c r="U6" s="89"/>
      <c r="V6" s="89"/>
    </row>
    <row r="7" spans="1:24" ht="17.25" customHeight="1">
      <c r="A7" s="146" t="s">
        <v>182</v>
      </c>
      <c r="B7" s="133"/>
      <c r="C7" s="133"/>
      <c r="D7" s="133"/>
      <c r="E7" s="133"/>
      <c r="F7" s="133"/>
      <c r="G7" s="133"/>
      <c r="H7" s="133"/>
      <c r="I7" s="133"/>
      <c r="J7" s="133"/>
      <c r="K7" s="133"/>
      <c r="L7" s="133"/>
      <c r="M7" s="133"/>
      <c r="N7" s="133"/>
      <c r="O7" s="133"/>
      <c r="Q7" s="135" t="s">
        <v>6</v>
      </c>
      <c r="R7" s="147" t="s">
        <v>7</v>
      </c>
      <c r="S7" s="135" t="s">
        <v>8</v>
      </c>
      <c r="T7" s="135" t="s">
        <v>9</v>
      </c>
      <c r="U7" s="135" t="s">
        <v>10</v>
      </c>
      <c r="V7" s="135" t="s">
        <v>11</v>
      </c>
      <c r="W7" s="138" t="s">
        <v>12</v>
      </c>
    </row>
    <row r="8" spans="1:24" ht="21.75" customHeight="1">
      <c r="A8" s="140" t="s">
        <v>13</v>
      </c>
      <c r="B8" s="141" t="s">
        <v>14</v>
      </c>
      <c r="C8" s="141" t="s">
        <v>15</v>
      </c>
      <c r="D8" s="141" t="s">
        <v>16</v>
      </c>
      <c r="E8" s="141" t="s">
        <v>17</v>
      </c>
      <c r="F8" s="141" t="s">
        <v>18</v>
      </c>
      <c r="G8" s="141" t="s">
        <v>19</v>
      </c>
      <c r="H8" s="141" t="s">
        <v>20</v>
      </c>
      <c r="I8" s="3" t="s">
        <v>21</v>
      </c>
      <c r="J8" s="135" t="s">
        <v>6</v>
      </c>
      <c r="K8" s="147" t="s">
        <v>7</v>
      </c>
      <c r="L8" s="135" t="s">
        <v>8</v>
      </c>
      <c r="M8" s="135" t="s">
        <v>9</v>
      </c>
      <c r="N8" s="135" t="s">
        <v>10</v>
      </c>
      <c r="O8" s="135" t="s">
        <v>11</v>
      </c>
      <c r="P8" s="149" t="s">
        <v>12</v>
      </c>
      <c r="Q8" s="136"/>
      <c r="R8" s="136"/>
      <c r="S8" s="136"/>
      <c r="T8" s="136"/>
      <c r="U8" s="136"/>
      <c r="V8" s="136"/>
      <c r="W8" s="136"/>
    </row>
    <row r="9" spans="1:24" ht="15" customHeight="1">
      <c r="A9" s="137"/>
      <c r="B9" s="137"/>
      <c r="C9" s="137"/>
      <c r="D9" s="137"/>
      <c r="E9" s="137"/>
      <c r="F9" s="137"/>
      <c r="G9" s="137"/>
      <c r="H9" s="137"/>
      <c r="I9" s="3" t="s">
        <v>22</v>
      </c>
      <c r="J9" s="137"/>
      <c r="K9" s="137"/>
      <c r="L9" s="137"/>
      <c r="M9" s="137"/>
      <c r="N9" s="137"/>
      <c r="O9" s="137"/>
      <c r="P9" s="137"/>
      <c r="Q9" s="137"/>
      <c r="R9" s="137"/>
      <c r="S9" s="137"/>
      <c r="T9" s="137"/>
      <c r="U9" s="137"/>
      <c r="V9" s="137"/>
      <c r="W9" s="137"/>
    </row>
    <row r="10" spans="1:24" ht="21.75" customHeight="1">
      <c r="A10" s="4">
        <v>1</v>
      </c>
      <c r="B10" s="91">
        <v>45231</v>
      </c>
      <c r="C10" s="5" t="s">
        <v>25</v>
      </c>
      <c r="D10" s="15" t="s">
        <v>139</v>
      </c>
      <c r="E10" s="15" t="s">
        <v>224</v>
      </c>
      <c r="F10" s="6" t="s">
        <v>28</v>
      </c>
      <c r="G10" s="7" t="s">
        <v>140</v>
      </c>
      <c r="H10" s="165" t="s">
        <v>226</v>
      </c>
      <c r="I10" s="17" t="s">
        <v>22</v>
      </c>
      <c r="J10" s="18">
        <v>5</v>
      </c>
      <c r="K10" s="19">
        <v>2.2000000000000002</v>
      </c>
      <c r="L10" s="19">
        <v>1.2</v>
      </c>
      <c r="M10" s="19">
        <v>2.2000000000000002</v>
      </c>
      <c r="N10" s="19"/>
      <c r="O10" s="19">
        <v>1</v>
      </c>
      <c r="P10" s="12">
        <f t="shared" ref="P10:P26" si="0">W10:W37</f>
        <v>764</v>
      </c>
      <c r="Q10" s="13">
        <f t="shared" ref="Q10:Q31" si="1">J10*70</f>
        <v>350</v>
      </c>
      <c r="R10" s="10">
        <f t="shared" ref="R10:R23" si="2">K10*75</f>
        <v>165</v>
      </c>
      <c r="S10" s="10">
        <f t="shared" ref="S10:S23" si="3">L10*25</f>
        <v>30</v>
      </c>
      <c r="T10" s="10">
        <f t="shared" ref="T10:T30" si="4">M10*45</f>
        <v>99.000000000000014</v>
      </c>
      <c r="U10" s="10">
        <f t="shared" ref="U10:U23" si="5">N10*60</f>
        <v>0</v>
      </c>
      <c r="V10" s="10">
        <f t="shared" ref="V10:V30" si="6">O10*120</f>
        <v>120</v>
      </c>
      <c r="W10" s="14">
        <f t="shared" ref="W10:W26" si="7">Q10+R10+S10+T10+U10+V10</f>
        <v>764</v>
      </c>
      <c r="X10" s="20"/>
    </row>
    <row r="11" spans="1:24" ht="27" customHeight="1">
      <c r="A11" s="4">
        <v>2</v>
      </c>
      <c r="B11" s="91">
        <v>45232</v>
      </c>
      <c r="C11" s="5" t="s">
        <v>30</v>
      </c>
      <c r="D11" s="6" t="s">
        <v>31</v>
      </c>
      <c r="E11" s="6" t="s">
        <v>32</v>
      </c>
      <c r="F11" s="6" t="s">
        <v>33</v>
      </c>
      <c r="G11" s="22" t="s">
        <v>186</v>
      </c>
      <c r="H11" s="165" t="s">
        <v>228</v>
      </c>
      <c r="I11" s="82"/>
      <c r="J11" s="9">
        <v>5</v>
      </c>
      <c r="K11" s="13">
        <v>2</v>
      </c>
      <c r="L11" s="13">
        <v>1.3</v>
      </c>
      <c r="M11" s="13">
        <v>2.8</v>
      </c>
      <c r="N11" s="13"/>
      <c r="O11" s="11"/>
      <c r="P11" s="12">
        <f t="shared" si="0"/>
        <v>658.5</v>
      </c>
      <c r="Q11" s="13">
        <f t="shared" si="1"/>
        <v>350</v>
      </c>
      <c r="R11" s="10">
        <f t="shared" si="2"/>
        <v>150</v>
      </c>
      <c r="S11" s="10">
        <f t="shared" si="3"/>
        <v>32.5</v>
      </c>
      <c r="T11" s="10">
        <f t="shared" si="4"/>
        <v>125.99999999999999</v>
      </c>
      <c r="U11" s="10">
        <f t="shared" si="5"/>
        <v>0</v>
      </c>
      <c r="V11" s="10">
        <f t="shared" si="6"/>
        <v>0</v>
      </c>
      <c r="W11" s="14">
        <f t="shared" si="7"/>
        <v>658.5</v>
      </c>
      <c r="X11" s="20"/>
    </row>
    <row r="12" spans="1:24" ht="20.25" customHeight="1">
      <c r="A12" s="4">
        <v>3</v>
      </c>
      <c r="B12" s="91">
        <v>45233</v>
      </c>
      <c r="C12" s="5" t="s">
        <v>35</v>
      </c>
      <c r="D12" s="81" t="s">
        <v>36</v>
      </c>
      <c r="E12" s="81" t="s">
        <v>141</v>
      </c>
      <c r="F12" s="81" t="s">
        <v>38</v>
      </c>
      <c r="G12" s="81" t="s">
        <v>39</v>
      </c>
      <c r="H12" s="123" t="s">
        <v>227</v>
      </c>
      <c r="I12" s="82" t="s">
        <v>21</v>
      </c>
      <c r="J12" s="9">
        <v>5</v>
      </c>
      <c r="K12" s="10">
        <v>2</v>
      </c>
      <c r="L12" s="10">
        <v>1.7</v>
      </c>
      <c r="M12" s="10">
        <v>2.2000000000000002</v>
      </c>
      <c r="N12" s="10">
        <v>2</v>
      </c>
      <c r="O12" s="10"/>
      <c r="P12" s="12">
        <f t="shared" si="0"/>
        <v>761.5</v>
      </c>
      <c r="Q12" s="13">
        <f t="shared" si="1"/>
        <v>350</v>
      </c>
      <c r="R12" s="10">
        <f t="shared" si="2"/>
        <v>150</v>
      </c>
      <c r="S12" s="10">
        <f t="shared" si="3"/>
        <v>42.5</v>
      </c>
      <c r="T12" s="10">
        <f t="shared" si="4"/>
        <v>99.000000000000014</v>
      </c>
      <c r="U12" s="10">
        <f t="shared" si="5"/>
        <v>120</v>
      </c>
      <c r="V12" s="10">
        <f t="shared" si="6"/>
        <v>0</v>
      </c>
      <c r="W12" s="14">
        <f t="shared" si="7"/>
        <v>761.5</v>
      </c>
    </row>
    <row r="13" spans="1:24" ht="21.75" customHeight="1">
      <c r="A13" s="4">
        <v>4</v>
      </c>
      <c r="B13" s="91">
        <v>45236</v>
      </c>
      <c r="C13" s="5" t="s">
        <v>40</v>
      </c>
      <c r="D13" s="81" t="s">
        <v>36</v>
      </c>
      <c r="E13" s="101" t="s">
        <v>207</v>
      </c>
      <c r="F13" s="81" t="s">
        <v>33</v>
      </c>
      <c r="G13" s="81" t="s">
        <v>142</v>
      </c>
      <c r="H13" s="123" t="s">
        <v>209</v>
      </c>
      <c r="I13" s="82"/>
      <c r="J13" s="18">
        <v>5</v>
      </c>
      <c r="K13" s="23">
        <v>2.2000000000000002</v>
      </c>
      <c r="L13" s="23">
        <v>1.3</v>
      </c>
      <c r="M13" s="23">
        <v>2.4</v>
      </c>
      <c r="N13" s="23"/>
      <c r="O13" s="13"/>
      <c r="P13" s="12">
        <f t="shared" si="0"/>
        <v>655.5</v>
      </c>
      <c r="Q13" s="13">
        <f t="shared" si="1"/>
        <v>350</v>
      </c>
      <c r="R13" s="10">
        <f t="shared" si="2"/>
        <v>165</v>
      </c>
      <c r="S13" s="10">
        <f t="shared" si="3"/>
        <v>32.5</v>
      </c>
      <c r="T13" s="10">
        <f t="shared" si="4"/>
        <v>108</v>
      </c>
      <c r="U13" s="10">
        <f t="shared" si="5"/>
        <v>0</v>
      </c>
      <c r="V13" s="10">
        <f t="shared" si="6"/>
        <v>0</v>
      </c>
      <c r="W13" s="14">
        <f t="shared" si="7"/>
        <v>655.5</v>
      </c>
    </row>
    <row r="14" spans="1:24" ht="23.25" customHeight="1">
      <c r="A14" s="4">
        <v>5</v>
      </c>
      <c r="B14" s="91">
        <v>45237</v>
      </c>
      <c r="C14" s="5" t="s">
        <v>23</v>
      </c>
      <c r="D14" s="6" t="s">
        <v>42</v>
      </c>
      <c r="E14" s="7" t="s">
        <v>143</v>
      </c>
      <c r="F14" s="6" t="s">
        <v>44</v>
      </c>
      <c r="G14" s="6" t="s">
        <v>211</v>
      </c>
      <c r="H14" s="165" t="s">
        <v>225</v>
      </c>
      <c r="I14" s="82" t="s">
        <v>21</v>
      </c>
      <c r="J14" s="9">
        <v>5</v>
      </c>
      <c r="K14" s="13">
        <v>2</v>
      </c>
      <c r="L14" s="13">
        <v>1.7</v>
      </c>
      <c r="M14" s="13">
        <v>2.2000000000000002</v>
      </c>
      <c r="N14" s="13">
        <v>2</v>
      </c>
      <c r="O14" s="11"/>
      <c r="P14" s="12">
        <f t="shared" si="0"/>
        <v>761.5</v>
      </c>
      <c r="Q14" s="13">
        <f t="shared" si="1"/>
        <v>350</v>
      </c>
      <c r="R14" s="10">
        <f t="shared" si="2"/>
        <v>150</v>
      </c>
      <c r="S14" s="10">
        <f t="shared" si="3"/>
        <v>42.5</v>
      </c>
      <c r="T14" s="10">
        <f t="shared" si="4"/>
        <v>99.000000000000014</v>
      </c>
      <c r="U14" s="10">
        <f t="shared" si="5"/>
        <v>120</v>
      </c>
      <c r="V14" s="10">
        <f t="shared" si="6"/>
        <v>0</v>
      </c>
      <c r="W14" s="14">
        <f t="shared" si="7"/>
        <v>761.5</v>
      </c>
    </row>
    <row r="15" spans="1:24" ht="21.75" customHeight="1">
      <c r="A15" s="4">
        <v>6</v>
      </c>
      <c r="B15" s="91">
        <v>45238</v>
      </c>
      <c r="C15" s="5" t="s">
        <v>25</v>
      </c>
      <c r="D15" s="7" t="s">
        <v>46</v>
      </c>
      <c r="E15" s="7" t="s">
        <v>47</v>
      </c>
      <c r="F15" s="7" t="s">
        <v>144</v>
      </c>
      <c r="G15" s="6" t="s">
        <v>49</v>
      </c>
      <c r="H15" s="81" t="s">
        <v>50</v>
      </c>
      <c r="I15" s="17" t="s">
        <v>22</v>
      </c>
      <c r="J15" s="9">
        <v>5</v>
      </c>
      <c r="K15" s="10">
        <v>2</v>
      </c>
      <c r="L15" s="10">
        <v>1</v>
      </c>
      <c r="M15" s="10">
        <v>2.1</v>
      </c>
      <c r="N15" s="10"/>
      <c r="O15" s="10">
        <v>1</v>
      </c>
      <c r="P15" s="12">
        <f t="shared" si="0"/>
        <v>739.5</v>
      </c>
      <c r="Q15" s="13">
        <f t="shared" si="1"/>
        <v>350</v>
      </c>
      <c r="R15" s="10">
        <f t="shared" si="2"/>
        <v>150</v>
      </c>
      <c r="S15" s="10">
        <f t="shared" si="3"/>
        <v>25</v>
      </c>
      <c r="T15" s="10">
        <f t="shared" si="4"/>
        <v>94.5</v>
      </c>
      <c r="U15" s="10">
        <f t="shared" si="5"/>
        <v>0</v>
      </c>
      <c r="V15" s="10">
        <f t="shared" si="6"/>
        <v>120</v>
      </c>
      <c r="W15" s="14">
        <f t="shared" si="7"/>
        <v>739.5</v>
      </c>
    </row>
    <row r="16" spans="1:24" ht="22.5" customHeight="1">
      <c r="A16" s="4">
        <v>7</v>
      </c>
      <c r="B16" s="91">
        <v>45239</v>
      </c>
      <c r="C16" s="5" t="s">
        <v>30</v>
      </c>
      <c r="D16" s="6" t="s">
        <v>31</v>
      </c>
      <c r="E16" s="7" t="s">
        <v>145</v>
      </c>
      <c r="F16" s="6" t="s">
        <v>33</v>
      </c>
      <c r="G16" s="25" t="s">
        <v>146</v>
      </c>
      <c r="H16" s="25" t="s">
        <v>52</v>
      </c>
      <c r="I16" s="82"/>
      <c r="J16" s="9">
        <v>5</v>
      </c>
      <c r="K16" s="13">
        <v>2</v>
      </c>
      <c r="L16" s="13">
        <v>1.5</v>
      </c>
      <c r="M16" s="13">
        <v>2.2999999999999998</v>
      </c>
      <c r="N16" s="13"/>
      <c r="O16" s="13"/>
      <c r="P16" s="12">
        <f t="shared" si="0"/>
        <v>641</v>
      </c>
      <c r="Q16" s="13">
        <f t="shared" si="1"/>
        <v>350</v>
      </c>
      <c r="R16" s="10">
        <f t="shared" si="2"/>
        <v>150</v>
      </c>
      <c r="S16" s="10">
        <f t="shared" si="3"/>
        <v>37.5</v>
      </c>
      <c r="T16" s="10">
        <f t="shared" si="4"/>
        <v>103.49999999999999</v>
      </c>
      <c r="U16" s="10">
        <f t="shared" si="5"/>
        <v>0</v>
      </c>
      <c r="V16" s="10">
        <f t="shared" si="6"/>
        <v>0</v>
      </c>
      <c r="W16" s="14">
        <f t="shared" si="7"/>
        <v>641</v>
      </c>
    </row>
    <row r="17" spans="1:26" ht="23.25" customHeight="1">
      <c r="A17" s="4">
        <v>8</v>
      </c>
      <c r="B17" s="91">
        <v>45240</v>
      </c>
      <c r="C17" s="5" t="s">
        <v>35</v>
      </c>
      <c r="D17" s="81" t="s">
        <v>36</v>
      </c>
      <c r="E17" s="24" t="s">
        <v>53</v>
      </c>
      <c r="F17" s="6" t="s">
        <v>54</v>
      </c>
      <c r="G17" s="25" t="s">
        <v>55</v>
      </c>
      <c r="H17" s="7" t="s">
        <v>56</v>
      </c>
      <c r="I17" s="82" t="s">
        <v>21</v>
      </c>
      <c r="J17" s="9">
        <v>5</v>
      </c>
      <c r="K17" s="10">
        <v>2</v>
      </c>
      <c r="L17" s="10">
        <v>1.7</v>
      </c>
      <c r="M17" s="10">
        <v>2.5</v>
      </c>
      <c r="N17" s="10">
        <v>1</v>
      </c>
      <c r="O17" s="10"/>
      <c r="P17" s="12">
        <f t="shared" si="0"/>
        <v>715</v>
      </c>
      <c r="Q17" s="13">
        <f t="shared" si="1"/>
        <v>350</v>
      </c>
      <c r="R17" s="10">
        <f t="shared" si="2"/>
        <v>150</v>
      </c>
      <c r="S17" s="10">
        <f t="shared" si="3"/>
        <v>42.5</v>
      </c>
      <c r="T17" s="10">
        <f t="shared" si="4"/>
        <v>112.5</v>
      </c>
      <c r="U17" s="10">
        <f t="shared" si="5"/>
        <v>60</v>
      </c>
      <c r="V17" s="10">
        <f t="shared" si="6"/>
        <v>0</v>
      </c>
      <c r="W17" s="14">
        <f t="shared" si="7"/>
        <v>715</v>
      </c>
      <c r="X17" s="20"/>
    </row>
    <row r="18" spans="1:26" ht="17.25" customHeight="1">
      <c r="A18" s="4">
        <v>9</v>
      </c>
      <c r="B18" s="91">
        <v>45243</v>
      </c>
      <c r="C18" s="5" t="s">
        <v>40</v>
      </c>
      <c r="D18" s="6" t="s">
        <v>36</v>
      </c>
      <c r="E18" s="95" t="s">
        <v>188</v>
      </c>
      <c r="F18" s="6" t="s">
        <v>33</v>
      </c>
      <c r="G18" s="6" t="s">
        <v>57</v>
      </c>
      <c r="H18" s="7" t="s">
        <v>58</v>
      </c>
      <c r="I18" s="48"/>
      <c r="J18" s="9">
        <v>5</v>
      </c>
      <c r="K18" s="13">
        <v>2.2000000000000002</v>
      </c>
      <c r="L18" s="13">
        <v>1.5</v>
      </c>
      <c r="M18" s="13">
        <v>2</v>
      </c>
      <c r="N18" s="13"/>
      <c r="O18" s="13"/>
      <c r="P18" s="12">
        <f t="shared" si="0"/>
        <v>642.5</v>
      </c>
      <c r="Q18" s="13">
        <f t="shared" si="1"/>
        <v>350</v>
      </c>
      <c r="R18" s="10">
        <f t="shared" si="2"/>
        <v>165</v>
      </c>
      <c r="S18" s="10">
        <f t="shared" si="3"/>
        <v>37.5</v>
      </c>
      <c r="T18" s="10">
        <f t="shared" si="4"/>
        <v>90</v>
      </c>
      <c r="U18" s="10">
        <f t="shared" si="5"/>
        <v>0</v>
      </c>
      <c r="V18" s="10">
        <f t="shared" si="6"/>
        <v>0</v>
      </c>
      <c r="W18" s="14">
        <f t="shared" si="7"/>
        <v>642.5</v>
      </c>
      <c r="X18" s="20"/>
    </row>
    <row r="19" spans="1:26" ht="18.75" customHeight="1">
      <c r="A19" s="4">
        <v>10</v>
      </c>
      <c r="B19" s="91">
        <v>45244</v>
      </c>
      <c r="C19" s="5" t="s">
        <v>23</v>
      </c>
      <c r="D19" s="81" t="s">
        <v>24</v>
      </c>
      <c r="E19" s="22" t="s">
        <v>210</v>
      </c>
      <c r="F19" s="6" t="s">
        <v>59</v>
      </c>
      <c r="G19" s="6" t="s">
        <v>60</v>
      </c>
      <c r="H19" s="24" t="s">
        <v>61</v>
      </c>
      <c r="I19" s="48" t="s">
        <v>21</v>
      </c>
      <c r="J19" s="9">
        <v>5</v>
      </c>
      <c r="K19" s="10">
        <v>2.2999999999999998</v>
      </c>
      <c r="L19" s="10">
        <v>1.5</v>
      </c>
      <c r="M19" s="10">
        <v>2</v>
      </c>
      <c r="N19" s="10">
        <v>1</v>
      </c>
      <c r="O19" s="10"/>
      <c r="P19" s="12">
        <f t="shared" si="0"/>
        <v>710</v>
      </c>
      <c r="Q19" s="13">
        <f t="shared" si="1"/>
        <v>350</v>
      </c>
      <c r="R19" s="10">
        <f t="shared" si="2"/>
        <v>172.5</v>
      </c>
      <c r="S19" s="10">
        <f t="shared" si="3"/>
        <v>37.5</v>
      </c>
      <c r="T19" s="10">
        <f t="shared" si="4"/>
        <v>90</v>
      </c>
      <c r="U19" s="10">
        <f t="shared" si="5"/>
        <v>60</v>
      </c>
      <c r="V19" s="10">
        <f t="shared" si="6"/>
        <v>0</v>
      </c>
      <c r="W19" s="14">
        <f t="shared" si="7"/>
        <v>710</v>
      </c>
    </row>
    <row r="20" spans="1:26" ht="18.75" customHeight="1">
      <c r="A20" s="4">
        <v>11</v>
      </c>
      <c r="B20" s="91">
        <v>45245</v>
      </c>
      <c r="C20" s="5" t="s">
        <v>25</v>
      </c>
      <c r="D20" s="6" t="s">
        <v>62</v>
      </c>
      <c r="E20" s="6" t="s">
        <v>63</v>
      </c>
      <c r="F20" s="6" t="s">
        <v>64</v>
      </c>
      <c r="G20" s="6" t="s">
        <v>65</v>
      </c>
      <c r="H20" s="6" t="s">
        <v>147</v>
      </c>
      <c r="I20" s="17" t="s">
        <v>22</v>
      </c>
      <c r="J20" s="26">
        <v>5</v>
      </c>
      <c r="K20" s="27">
        <v>2.2000000000000002</v>
      </c>
      <c r="L20" s="27">
        <v>1</v>
      </c>
      <c r="M20" s="27">
        <v>2.2999999999999998</v>
      </c>
      <c r="N20" s="27"/>
      <c r="O20" s="10">
        <v>1</v>
      </c>
      <c r="P20" s="12">
        <f t="shared" si="0"/>
        <v>763.5</v>
      </c>
      <c r="Q20" s="13">
        <f t="shared" si="1"/>
        <v>350</v>
      </c>
      <c r="R20" s="10">
        <f t="shared" si="2"/>
        <v>165</v>
      </c>
      <c r="S20" s="10">
        <f t="shared" si="3"/>
        <v>25</v>
      </c>
      <c r="T20" s="10">
        <f t="shared" si="4"/>
        <v>103.49999999999999</v>
      </c>
      <c r="U20" s="10">
        <f t="shared" si="5"/>
        <v>0</v>
      </c>
      <c r="V20" s="10">
        <f t="shared" si="6"/>
        <v>120</v>
      </c>
      <c r="W20" s="14">
        <f t="shared" si="7"/>
        <v>763.5</v>
      </c>
      <c r="X20" s="20"/>
    </row>
    <row r="21" spans="1:26" ht="19.5" customHeight="1">
      <c r="A21" s="4">
        <v>12</v>
      </c>
      <c r="B21" s="91">
        <v>45246</v>
      </c>
      <c r="C21" s="5" t="s">
        <v>30</v>
      </c>
      <c r="D21" s="6" t="s">
        <v>31</v>
      </c>
      <c r="E21" s="7" t="s">
        <v>148</v>
      </c>
      <c r="F21" s="6" t="s">
        <v>33</v>
      </c>
      <c r="G21" s="6" t="s">
        <v>67</v>
      </c>
      <c r="H21" s="6" t="s">
        <v>68</v>
      </c>
      <c r="I21" s="48" t="str">
        <f>'112.11'!I21</f>
        <v>國產豆漿</v>
      </c>
      <c r="J21" s="9">
        <v>5</v>
      </c>
      <c r="K21" s="10">
        <v>2.1</v>
      </c>
      <c r="L21" s="10">
        <v>1.5</v>
      </c>
      <c r="M21" s="10">
        <v>2.2999999999999998</v>
      </c>
      <c r="N21" s="10"/>
      <c r="O21" s="27">
        <v>1</v>
      </c>
      <c r="P21" s="12">
        <f t="shared" si="0"/>
        <v>768.5</v>
      </c>
      <c r="Q21" s="13">
        <f t="shared" si="1"/>
        <v>350</v>
      </c>
      <c r="R21" s="10">
        <f t="shared" si="2"/>
        <v>157.5</v>
      </c>
      <c r="S21" s="10">
        <f t="shared" si="3"/>
        <v>37.5</v>
      </c>
      <c r="T21" s="10">
        <f t="shared" si="4"/>
        <v>103.49999999999999</v>
      </c>
      <c r="U21" s="10">
        <f t="shared" si="5"/>
        <v>0</v>
      </c>
      <c r="V21" s="10">
        <f t="shared" si="6"/>
        <v>120</v>
      </c>
      <c r="W21" s="14">
        <f t="shared" si="7"/>
        <v>768.5</v>
      </c>
    </row>
    <row r="22" spans="1:26" ht="19.5" customHeight="1">
      <c r="A22" s="4">
        <v>13</v>
      </c>
      <c r="B22" s="91">
        <v>45247</v>
      </c>
      <c r="C22" s="5" t="s">
        <v>35</v>
      </c>
      <c r="D22" s="6" t="s">
        <v>36</v>
      </c>
      <c r="E22" s="7" t="s">
        <v>69</v>
      </c>
      <c r="F22" s="24" t="s">
        <v>149</v>
      </c>
      <c r="G22" s="6" t="s">
        <v>71</v>
      </c>
      <c r="H22" s="6" t="s">
        <v>72</v>
      </c>
      <c r="I22" s="48" t="s">
        <v>21</v>
      </c>
      <c r="J22" s="26">
        <v>5</v>
      </c>
      <c r="K22" s="27">
        <v>2</v>
      </c>
      <c r="L22" s="27">
        <v>1.7</v>
      </c>
      <c r="M22" s="27">
        <v>2.5</v>
      </c>
      <c r="N22" s="27">
        <v>2</v>
      </c>
      <c r="O22" s="27"/>
      <c r="P22" s="12">
        <f t="shared" si="0"/>
        <v>775</v>
      </c>
      <c r="Q22" s="13">
        <f t="shared" si="1"/>
        <v>350</v>
      </c>
      <c r="R22" s="10">
        <f t="shared" si="2"/>
        <v>150</v>
      </c>
      <c r="S22" s="10">
        <f t="shared" si="3"/>
        <v>42.5</v>
      </c>
      <c r="T22" s="10">
        <f t="shared" si="4"/>
        <v>112.5</v>
      </c>
      <c r="U22" s="10">
        <f t="shared" si="5"/>
        <v>120</v>
      </c>
      <c r="V22" s="10">
        <f t="shared" si="6"/>
        <v>0</v>
      </c>
      <c r="W22" s="14">
        <f t="shared" si="7"/>
        <v>775</v>
      </c>
    </row>
    <row r="23" spans="1:26" ht="21" customHeight="1">
      <c r="A23" s="4">
        <v>14</v>
      </c>
      <c r="B23" s="91">
        <v>45250</v>
      </c>
      <c r="C23" s="5" t="s">
        <v>40</v>
      </c>
      <c r="D23" s="6" t="s">
        <v>36</v>
      </c>
      <c r="E23" s="7" t="s">
        <v>150</v>
      </c>
      <c r="F23" s="96" t="s">
        <v>193</v>
      </c>
      <c r="G23" s="6" t="s">
        <v>151</v>
      </c>
      <c r="H23" s="25" t="s">
        <v>74</v>
      </c>
      <c r="I23" s="48"/>
      <c r="J23" s="9">
        <v>5</v>
      </c>
      <c r="K23" s="13">
        <v>2.2000000000000002</v>
      </c>
      <c r="L23" s="13">
        <v>1.5</v>
      </c>
      <c r="M23" s="13">
        <v>2</v>
      </c>
      <c r="N23" s="13"/>
      <c r="O23" s="13"/>
      <c r="P23" s="12">
        <f t="shared" si="0"/>
        <v>642.5</v>
      </c>
      <c r="Q23" s="13">
        <f t="shared" si="1"/>
        <v>350</v>
      </c>
      <c r="R23" s="10">
        <f t="shared" si="2"/>
        <v>165</v>
      </c>
      <c r="S23" s="10">
        <f t="shared" si="3"/>
        <v>37.5</v>
      </c>
      <c r="T23" s="10">
        <f t="shared" si="4"/>
        <v>90</v>
      </c>
      <c r="U23" s="10">
        <f t="shared" si="5"/>
        <v>0</v>
      </c>
      <c r="V23" s="10">
        <f t="shared" si="6"/>
        <v>0</v>
      </c>
      <c r="W23" s="14">
        <f t="shared" si="7"/>
        <v>642.5</v>
      </c>
      <c r="X23" s="20"/>
    </row>
    <row r="24" spans="1:26" ht="21" customHeight="1">
      <c r="A24" s="4">
        <v>15</v>
      </c>
      <c r="B24" s="91">
        <v>45251</v>
      </c>
      <c r="C24" s="29" t="s">
        <v>23</v>
      </c>
      <c r="D24" s="81" t="s">
        <v>24</v>
      </c>
      <c r="E24" s="6" t="s">
        <v>152</v>
      </c>
      <c r="F24" s="6" t="s">
        <v>76</v>
      </c>
      <c r="G24" s="6" t="s">
        <v>77</v>
      </c>
      <c r="H24" s="95" t="s">
        <v>195</v>
      </c>
      <c r="I24" s="48" t="s">
        <v>21</v>
      </c>
      <c r="J24" s="9">
        <v>5</v>
      </c>
      <c r="K24" s="10">
        <v>2.2000000000000002</v>
      </c>
      <c r="L24" s="10">
        <v>1.5</v>
      </c>
      <c r="M24" s="10">
        <v>2.4</v>
      </c>
      <c r="N24" s="10">
        <v>1</v>
      </c>
      <c r="O24" s="10"/>
      <c r="P24" s="12">
        <f t="shared" si="0"/>
        <v>716.4</v>
      </c>
      <c r="Q24" s="13">
        <f t="shared" si="1"/>
        <v>350</v>
      </c>
      <c r="R24" s="10">
        <f t="shared" ref="R24:R30" si="8">K24*72</f>
        <v>158.4</v>
      </c>
      <c r="S24" s="10">
        <f t="shared" ref="S24:S30" si="9">L24*40</f>
        <v>60</v>
      </c>
      <c r="T24" s="10">
        <f t="shared" si="4"/>
        <v>108</v>
      </c>
      <c r="U24" s="10">
        <f t="shared" ref="U24:U30" si="10">N24*40</f>
        <v>40</v>
      </c>
      <c r="V24" s="10">
        <f t="shared" si="6"/>
        <v>0</v>
      </c>
      <c r="W24" s="14">
        <f t="shared" si="7"/>
        <v>716.4</v>
      </c>
    </row>
    <row r="25" spans="1:26" ht="21" customHeight="1">
      <c r="A25" s="4">
        <v>16</v>
      </c>
      <c r="B25" s="91">
        <v>45252</v>
      </c>
      <c r="C25" s="29" t="s">
        <v>25</v>
      </c>
      <c r="D25" s="100" t="s">
        <v>78</v>
      </c>
      <c r="E25" s="100" t="s">
        <v>79</v>
      </c>
      <c r="F25" s="25" t="s">
        <v>153</v>
      </c>
      <c r="G25" s="6" t="s">
        <v>81</v>
      </c>
      <c r="H25" s="95" t="s">
        <v>196</v>
      </c>
      <c r="I25" s="17" t="s">
        <v>22</v>
      </c>
      <c r="J25" s="9">
        <v>5</v>
      </c>
      <c r="K25" s="10">
        <v>2</v>
      </c>
      <c r="L25" s="10">
        <v>1.2</v>
      </c>
      <c r="M25" s="10">
        <v>2.2000000000000002</v>
      </c>
      <c r="N25" s="10"/>
      <c r="O25" s="10">
        <v>1</v>
      </c>
      <c r="P25" s="12">
        <f t="shared" si="0"/>
        <v>761</v>
      </c>
      <c r="Q25" s="13">
        <f t="shared" si="1"/>
        <v>350</v>
      </c>
      <c r="R25" s="10">
        <f t="shared" si="8"/>
        <v>144</v>
      </c>
      <c r="S25" s="10">
        <f t="shared" si="9"/>
        <v>48</v>
      </c>
      <c r="T25" s="10">
        <f t="shared" si="4"/>
        <v>99.000000000000014</v>
      </c>
      <c r="U25" s="10">
        <f t="shared" si="10"/>
        <v>0</v>
      </c>
      <c r="V25" s="10">
        <f t="shared" si="6"/>
        <v>120</v>
      </c>
      <c r="W25" s="14">
        <f t="shared" si="7"/>
        <v>761</v>
      </c>
      <c r="X25" s="31"/>
    </row>
    <row r="26" spans="1:26" ht="21" customHeight="1">
      <c r="A26" s="4">
        <v>17</v>
      </c>
      <c r="B26" s="91">
        <v>45253</v>
      </c>
      <c r="C26" s="5" t="s">
        <v>30</v>
      </c>
      <c r="D26" s="6" t="s">
        <v>31</v>
      </c>
      <c r="E26" s="97" t="s">
        <v>198</v>
      </c>
      <c r="F26" s="32" t="s">
        <v>33</v>
      </c>
      <c r="G26" s="83" t="s">
        <v>154</v>
      </c>
      <c r="H26" s="102" t="s">
        <v>197</v>
      </c>
      <c r="I26" s="11"/>
      <c r="J26" s="9">
        <v>5</v>
      </c>
      <c r="K26" s="10">
        <v>2.2000000000000002</v>
      </c>
      <c r="L26" s="10">
        <v>1.5</v>
      </c>
      <c r="M26" s="10">
        <v>2.4</v>
      </c>
      <c r="N26" s="10"/>
      <c r="O26" s="10"/>
      <c r="P26" s="12">
        <f t="shared" si="0"/>
        <v>676.4</v>
      </c>
      <c r="Q26" s="13">
        <f t="shared" si="1"/>
        <v>350</v>
      </c>
      <c r="R26" s="10">
        <f t="shared" si="8"/>
        <v>158.4</v>
      </c>
      <c r="S26" s="10">
        <f t="shared" si="9"/>
        <v>60</v>
      </c>
      <c r="T26" s="10">
        <f t="shared" si="4"/>
        <v>108</v>
      </c>
      <c r="U26" s="10">
        <f t="shared" si="10"/>
        <v>0</v>
      </c>
      <c r="V26" s="10">
        <f t="shared" si="6"/>
        <v>0</v>
      </c>
      <c r="W26" s="14">
        <f t="shared" si="7"/>
        <v>676.4</v>
      </c>
      <c r="X26" s="31"/>
    </row>
    <row r="27" spans="1:26" ht="21" customHeight="1">
      <c r="A27" s="4">
        <v>18</v>
      </c>
      <c r="B27" s="91">
        <v>45254</v>
      </c>
      <c r="C27" s="5" t="s">
        <v>35</v>
      </c>
      <c r="D27" s="34" t="s">
        <v>36</v>
      </c>
      <c r="E27" s="98" t="s">
        <v>82</v>
      </c>
      <c r="F27" s="99" t="s">
        <v>199</v>
      </c>
      <c r="G27" s="34" t="s">
        <v>84</v>
      </c>
      <c r="H27" s="120" t="s">
        <v>85</v>
      </c>
      <c r="I27" s="10" t="s">
        <v>21</v>
      </c>
      <c r="J27" s="9">
        <v>5</v>
      </c>
      <c r="K27" s="10">
        <v>2.2000000000000002</v>
      </c>
      <c r="L27" s="10">
        <v>1.7</v>
      </c>
      <c r="M27" s="10">
        <v>2.2000000000000002</v>
      </c>
      <c r="N27" s="10">
        <v>1</v>
      </c>
      <c r="O27" s="10"/>
      <c r="P27" s="37">
        <f t="shared" ref="P27:P30" si="11">W27</f>
        <v>715.4</v>
      </c>
      <c r="Q27" s="13">
        <f t="shared" si="1"/>
        <v>350</v>
      </c>
      <c r="R27" s="10">
        <f t="shared" si="8"/>
        <v>158.4</v>
      </c>
      <c r="S27" s="10">
        <f t="shared" si="9"/>
        <v>68</v>
      </c>
      <c r="T27" s="10">
        <f t="shared" si="4"/>
        <v>99.000000000000014</v>
      </c>
      <c r="U27" s="10">
        <f t="shared" si="10"/>
        <v>40</v>
      </c>
      <c r="V27" s="10">
        <f t="shared" si="6"/>
        <v>0</v>
      </c>
      <c r="W27" s="38">
        <f t="shared" ref="W27:W30" si="12">SUM(Q27:V27)</f>
        <v>715.4</v>
      </c>
      <c r="X27" s="31"/>
    </row>
    <row r="28" spans="1:26" ht="21" customHeight="1">
      <c r="A28" s="4">
        <v>19</v>
      </c>
      <c r="B28" s="92">
        <v>45257</v>
      </c>
      <c r="C28" s="39" t="s">
        <v>40</v>
      </c>
      <c r="D28" s="45" t="s">
        <v>36</v>
      </c>
      <c r="E28" s="45" t="s">
        <v>155</v>
      </c>
      <c r="F28" s="45" t="s">
        <v>33</v>
      </c>
      <c r="G28" s="163" t="s">
        <v>87</v>
      </c>
      <c r="H28" s="43" t="s">
        <v>176</v>
      </c>
      <c r="I28" s="44"/>
      <c r="J28" s="13">
        <v>5</v>
      </c>
      <c r="K28" s="13">
        <v>2.2000000000000002</v>
      </c>
      <c r="L28" s="13">
        <v>1.7</v>
      </c>
      <c r="M28" s="13">
        <v>2.2000000000000002</v>
      </c>
      <c r="N28" s="13"/>
      <c r="O28" s="13"/>
      <c r="P28" s="49">
        <f t="shared" si="11"/>
        <v>675.4</v>
      </c>
      <c r="Q28" s="13">
        <f t="shared" si="1"/>
        <v>350</v>
      </c>
      <c r="R28" s="10">
        <f t="shared" si="8"/>
        <v>158.4</v>
      </c>
      <c r="S28" s="10">
        <f t="shared" si="9"/>
        <v>68</v>
      </c>
      <c r="T28" s="10">
        <f t="shared" si="4"/>
        <v>99.000000000000014</v>
      </c>
      <c r="U28" s="10">
        <f t="shared" si="10"/>
        <v>0</v>
      </c>
      <c r="V28" s="10">
        <f t="shared" si="6"/>
        <v>0</v>
      </c>
      <c r="W28" s="84">
        <f t="shared" si="12"/>
        <v>675.4</v>
      </c>
      <c r="X28" s="31"/>
    </row>
    <row r="29" spans="1:26" ht="21" customHeight="1">
      <c r="A29" s="4">
        <v>20</v>
      </c>
      <c r="B29" s="92">
        <v>45258</v>
      </c>
      <c r="C29" s="29" t="s">
        <v>23</v>
      </c>
      <c r="D29" s="45" t="s">
        <v>24</v>
      </c>
      <c r="E29" s="45" t="s">
        <v>88</v>
      </c>
      <c r="F29" s="45" t="s">
        <v>89</v>
      </c>
      <c r="G29" s="45" t="s">
        <v>70</v>
      </c>
      <c r="H29" s="29" t="s">
        <v>205</v>
      </c>
      <c r="I29" s="10" t="s">
        <v>21</v>
      </c>
      <c r="J29" s="13">
        <v>5</v>
      </c>
      <c r="K29" s="10">
        <v>2.2000000000000002</v>
      </c>
      <c r="L29" s="10">
        <v>1.7</v>
      </c>
      <c r="M29" s="10">
        <v>2.2999999999999998</v>
      </c>
      <c r="N29" s="10">
        <v>1</v>
      </c>
      <c r="O29" s="10"/>
      <c r="P29" s="37">
        <f t="shared" si="11"/>
        <v>719.9</v>
      </c>
      <c r="Q29" s="13">
        <f t="shared" si="1"/>
        <v>350</v>
      </c>
      <c r="R29" s="10">
        <f t="shared" si="8"/>
        <v>158.4</v>
      </c>
      <c r="S29" s="10">
        <f t="shared" si="9"/>
        <v>68</v>
      </c>
      <c r="T29" s="10">
        <f t="shared" si="4"/>
        <v>103.49999999999999</v>
      </c>
      <c r="U29" s="10">
        <f t="shared" si="10"/>
        <v>40</v>
      </c>
      <c r="V29" s="10">
        <f t="shared" si="6"/>
        <v>0</v>
      </c>
      <c r="W29" s="46">
        <f t="shared" si="12"/>
        <v>719.9</v>
      </c>
      <c r="X29" s="31"/>
      <c r="Y29" s="47"/>
      <c r="Z29" s="47"/>
    </row>
    <row r="30" spans="1:26" ht="21" customHeight="1">
      <c r="A30" s="4">
        <v>21</v>
      </c>
      <c r="B30" s="103">
        <v>45259</v>
      </c>
      <c r="C30" s="104" t="s">
        <v>25</v>
      </c>
      <c r="D30" s="114" t="s">
        <v>203</v>
      </c>
      <c r="E30" s="114" t="s">
        <v>204</v>
      </c>
      <c r="F30" s="42" t="s">
        <v>90</v>
      </c>
      <c r="G30" s="42" t="s">
        <v>156</v>
      </c>
      <c r="H30" s="42" t="s">
        <v>202</v>
      </c>
      <c r="I30" s="106" t="s">
        <v>22</v>
      </c>
      <c r="J30" s="106">
        <v>5</v>
      </c>
      <c r="K30" s="106">
        <v>2</v>
      </c>
      <c r="L30" s="106">
        <v>1</v>
      </c>
      <c r="M30" s="106">
        <v>2.2000000000000002</v>
      </c>
      <c r="N30" s="106"/>
      <c r="O30" s="106">
        <v>1</v>
      </c>
      <c r="P30" s="107">
        <f t="shared" si="11"/>
        <v>753</v>
      </c>
      <c r="Q30" s="13">
        <f t="shared" si="1"/>
        <v>350</v>
      </c>
      <c r="R30" s="106">
        <f t="shared" si="8"/>
        <v>144</v>
      </c>
      <c r="S30" s="106">
        <f t="shared" si="9"/>
        <v>40</v>
      </c>
      <c r="T30" s="106">
        <f t="shared" si="4"/>
        <v>99.000000000000014</v>
      </c>
      <c r="U30" s="106">
        <f t="shared" si="10"/>
        <v>0</v>
      </c>
      <c r="V30" s="106">
        <f t="shared" si="6"/>
        <v>120</v>
      </c>
      <c r="W30" s="116">
        <f t="shared" si="12"/>
        <v>753</v>
      </c>
      <c r="X30" s="31"/>
      <c r="Y30" s="47"/>
      <c r="Z30" s="47"/>
    </row>
    <row r="31" spans="1:26" s="94" customFormat="1" ht="21" customHeight="1">
      <c r="A31" s="113">
        <v>22</v>
      </c>
      <c r="B31" s="108">
        <v>45260</v>
      </c>
      <c r="C31" s="109" t="s">
        <v>30</v>
      </c>
      <c r="D31" s="111" t="s">
        <v>31</v>
      </c>
      <c r="E31" s="164" t="s">
        <v>229</v>
      </c>
      <c r="F31" s="111" t="s">
        <v>216</v>
      </c>
      <c r="G31" s="111" t="s">
        <v>212</v>
      </c>
      <c r="H31" s="112" t="s">
        <v>215</v>
      </c>
      <c r="I31" s="115"/>
      <c r="J31" s="110">
        <v>5</v>
      </c>
      <c r="K31" s="110">
        <v>2.2000000000000002</v>
      </c>
      <c r="L31" s="110">
        <v>1.5</v>
      </c>
      <c r="M31" s="110">
        <v>2.2999999999999998</v>
      </c>
      <c r="N31" s="110"/>
      <c r="O31" s="110"/>
      <c r="P31" s="119">
        <f>W31</f>
        <v>671.9</v>
      </c>
      <c r="Q31" s="13">
        <f t="shared" si="1"/>
        <v>350</v>
      </c>
      <c r="R31" s="110">
        <f>K31*72</f>
        <v>158.4</v>
      </c>
      <c r="S31" s="110">
        <f>L31*40</f>
        <v>60</v>
      </c>
      <c r="T31" s="110">
        <f>M31*45</f>
        <v>103.49999999999999</v>
      </c>
      <c r="U31" s="110">
        <f>N31*40</f>
        <v>0</v>
      </c>
      <c r="V31" s="110">
        <f>O31*120</f>
        <v>0</v>
      </c>
      <c r="W31" s="117">
        <f>SUM(Q31:V31)</f>
        <v>671.9</v>
      </c>
      <c r="X31" s="31"/>
      <c r="Y31" s="47"/>
      <c r="Z31" s="47"/>
    </row>
    <row r="32" spans="1:26" ht="29.25" customHeight="1">
      <c r="A32" s="152" t="s">
        <v>92</v>
      </c>
      <c r="B32" s="153"/>
      <c r="C32" s="153"/>
      <c r="D32" s="153"/>
      <c r="E32" s="153"/>
      <c r="F32" s="153"/>
      <c r="G32" s="153"/>
      <c r="H32" s="154"/>
      <c r="I32" s="19"/>
      <c r="J32" s="50">
        <f t="shared" ref="J32:W32" si="13">SUM(J10:J31)/22</f>
        <v>5</v>
      </c>
      <c r="K32" s="50">
        <f t="shared" si="13"/>
        <v>2.1181818181818186</v>
      </c>
      <c r="L32" s="50">
        <f t="shared" si="13"/>
        <v>1.4499999999999997</v>
      </c>
      <c r="M32" s="50">
        <f t="shared" si="13"/>
        <v>2.2727272727272729</v>
      </c>
      <c r="N32" s="50">
        <f t="shared" si="13"/>
        <v>0.5</v>
      </c>
      <c r="O32" s="50">
        <f t="shared" si="13"/>
        <v>0.27272727272727271</v>
      </c>
      <c r="P32" s="51">
        <f t="shared" si="13"/>
        <v>713.08636363636356</v>
      </c>
      <c r="Q32" s="52">
        <f t="shared" si="13"/>
        <v>350</v>
      </c>
      <c r="R32" s="52">
        <f t="shared" si="13"/>
        <v>156.51818181818183</v>
      </c>
      <c r="S32" s="52">
        <f t="shared" si="13"/>
        <v>44.295454545454547</v>
      </c>
      <c r="T32" s="52">
        <f t="shared" si="13"/>
        <v>102.27272727272727</v>
      </c>
      <c r="U32" s="52">
        <f t="shared" si="13"/>
        <v>27.272727272727273</v>
      </c>
      <c r="V32" s="52">
        <f t="shared" si="13"/>
        <v>32.727272727272727</v>
      </c>
      <c r="W32" s="118">
        <f t="shared" si="13"/>
        <v>713.08636363636356</v>
      </c>
    </row>
    <row r="33" spans="1:24" ht="15.75" customHeight="1">
      <c r="A33" s="53" t="s">
        <v>93</v>
      </c>
      <c r="B33" s="53"/>
      <c r="C33" s="53"/>
      <c r="D33" s="53"/>
      <c r="E33" s="53"/>
      <c r="F33" s="53"/>
      <c r="G33" s="53"/>
      <c r="H33" s="54"/>
      <c r="I33" s="54"/>
      <c r="J33" s="55"/>
      <c r="K33" s="55"/>
      <c r="L33" s="55"/>
      <c r="M33" s="55"/>
      <c r="N33" s="55"/>
      <c r="O33" s="55"/>
      <c r="P33" s="31"/>
      <c r="Q33" s="56"/>
      <c r="R33" s="54"/>
      <c r="S33" s="54"/>
      <c r="T33" s="54"/>
      <c r="U33" s="54"/>
      <c r="V33" s="54"/>
      <c r="W33" s="54"/>
    </row>
    <row r="34" spans="1:24" ht="15.75" customHeight="1">
      <c r="A34" s="58" t="s">
        <v>94</v>
      </c>
      <c r="B34" s="53"/>
      <c r="C34" s="53"/>
      <c r="D34" s="53"/>
      <c r="E34" s="53"/>
      <c r="F34" s="53"/>
      <c r="G34" s="53"/>
      <c r="H34" s="54"/>
      <c r="I34" s="54"/>
      <c r="J34" s="55"/>
      <c r="K34" s="55"/>
      <c r="L34" s="55"/>
      <c r="M34" s="55"/>
      <c r="N34" s="55"/>
      <c r="O34" s="55"/>
    </row>
    <row r="35" spans="1:24" ht="15.75" customHeight="1">
      <c r="A35" s="58" t="s">
        <v>95</v>
      </c>
      <c r="B35" s="53"/>
      <c r="C35" s="53"/>
      <c r="D35" s="53"/>
      <c r="E35" s="53"/>
      <c r="F35" s="53"/>
      <c r="G35" s="53"/>
      <c r="H35" s="54"/>
      <c r="I35" s="54"/>
      <c r="J35" s="55"/>
      <c r="K35" s="55"/>
      <c r="L35" s="55"/>
      <c r="M35" s="55"/>
      <c r="N35" s="55"/>
      <c r="O35" s="55"/>
    </row>
    <row r="36" spans="1:24" ht="15.75" customHeight="1">
      <c r="A36" s="58" t="s">
        <v>96</v>
      </c>
      <c r="B36" s="59" t="s">
        <v>97</v>
      </c>
      <c r="C36" s="59"/>
      <c r="D36" s="59"/>
      <c r="E36" s="59"/>
      <c r="F36" s="59"/>
      <c r="G36" s="53"/>
      <c r="H36" s="54"/>
      <c r="I36" s="54"/>
      <c r="J36" s="55"/>
      <c r="K36" s="55"/>
      <c r="L36" s="55"/>
      <c r="M36" s="55"/>
      <c r="N36" s="55"/>
      <c r="O36" s="55"/>
      <c r="S36" s="60"/>
      <c r="T36" s="61"/>
      <c r="U36" s="61"/>
      <c r="V36" s="61"/>
      <c r="W36" s="54"/>
      <c r="X36" s="54"/>
    </row>
    <row r="37" spans="1:24" ht="15.75" customHeight="1">
      <c r="A37" s="62"/>
      <c r="D37" s="63"/>
    </row>
    <row r="38" spans="1:24" ht="17.25" customHeight="1">
      <c r="B38" s="150" t="s">
        <v>98</v>
      </c>
      <c r="C38" s="133"/>
      <c r="D38" s="133"/>
      <c r="E38" s="133"/>
      <c r="F38" s="133"/>
      <c r="G38" s="133"/>
      <c r="H38" s="133"/>
      <c r="I38" s="133"/>
      <c r="J38" s="133"/>
      <c r="K38" s="133"/>
      <c r="L38" s="133"/>
      <c r="M38" s="133"/>
      <c r="N38" s="133"/>
      <c r="O38" s="133"/>
    </row>
    <row r="39" spans="1:24" ht="15.75" customHeight="1">
      <c r="B39" s="150" t="s">
        <v>99</v>
      </c>
      <c r="C39" s="133"/>
      <c r="D39" s="133"/>
      <c r="E39" s="133"/>
      <c r="F39" s="133"/>
      <c r="G39" s="133"/>
      <c r="H39" s="133"/>
      <c r="I39" s="133"/>
      <c r="J39" s="133"/>
      <c r="K39" s="133"/>
      <c r="L39" s="133"/>
      <c r="M39" s="133"/>
      <c r="N39" s="133"/>
      <c r="O39" s="133"/>
    </row>
    <row r="40" spans="1:24" ht="15.75" customHeight="1">
      <c r="B40" s="150" t="s">
        <v>100</v>
      </c>
      <c r="C40" s="133"/>
      <c r="D40" s="133"/>
      <c r="E40" s="133"/>
      <c r="F40" s="133"/>
      <c r="G40" s="133"/>
      <c r="H40" s="133"/>
      <c r="I40" s="133"/>
      <c r="J40" s="133"/>
      <c r="K40" s="133"/>
      <c r="L40" s="133"/>
      <c r="M40" s="133"/>
      <c r="N40" s="133"/>
      <c r="O40" s="133"/>
    </row>
    <row r="41" spans="1:24" ht="23.25" customHeight="1">
      <c r="B41" s="1"/>
      <c r="C41" s="1"/>
      <c r="D41" s="1"/>
      <c r="E41" s="1"/>
      <c r="F41" s="1"/>
      <c r="G41" s="1"/>
      <c r="H41" s="1"/>
      <c r="I41" s="1"/>
      <c r="J41" s="1"/>
      <c r="K41" s="1"/>
      <c r="L41" s="1"/>
      <c r="M41" s="1"/>
      <c r="N41" s="1"/>
      <c r="O41" s="1"/>
    </row>
    <row r="42" spans="1:24" ht="94.5" customHeight="1"/>
    <row r="43" spans="1:24" ht="15.75" customHeight="1">
      <c r="A43" s="134" t="s">
        <v>101</v>
      </c>
      <c r="B43" s="133"/>
      <c r="C43" s="133"/>
      <c r="D43" s="133"/>
      <c r="E43" s="133"/>
      <c r="F43" s="133"/>
      <c r="G43" s="133"/>
      <c r="H43" s="133"/>
      <c r="I43" s="133"/>
      <c r="J43" s="151">
        <v>111</v>
      </c>
      <c r="K43" s="133"/>
      <c r="L43" s="64" t="s">
        <v>102</v>
      </c>
      <c r="M43" s="85">
        <v>11</v>
      </c>
      <c r="N43" s="66" t="s">
        <v>103</v>
      </c>
    </row>
    <row r="44" spans="1:24" ht="15.75" customHeight="1">
      <c r="A44" s="67" t="s">
        <v>157</v>
      </c>
      <c r="B44" s="67"/>
      <c r="C44" s="67"/>
      <c r="D44" s="67"/>
      <c r="E44" s="67"/>
      <c r="F44" s="67"/>
      <c r="G44" s="86"/>
      <c r="H44" s="87">
        <v>41944</v>
      </c>
      <c r="I44" s="67"/>
      <c r="J44" s="67"/>
      <c r="K44" s="67"/>
      <c r="N44" s="55"/>
    </row>
    <row r="45" spans="1:24" ht="15.75" customHeight="1">
      <c r="A45" s="69" t="s">
        <v>105</v>
      </c>
    </row>
    <row r="46" spans="1:24" ht="48" customHeight="1">
      <c r="A46" s="70" t="s">
        <v>106</v>
      </c>
      <c r="B46" s="130" t="s">
        <v>107</v>
      </c>
      <c r="C46" s="128"/>
      <c r="D46" s="129"/>
      <c r="E46" s="71" t="s">
        <v>108</v>
      </c>
      <c r="F46" s="130" t="s">
        <v>109</v>
      </c>
      <c r="G46" s="129"/>
      <c r="H46" s="130" t="s">
        <v>110</v>
      </c>
      <c r="I46" s="128"/>
      <c r="J46" s="128"/>
      <c r="K46" s="128"/>
      <c r="L46" s="129"/>
    </row>
    <row r="47" spans="1:24" ht="30" customHeight="1">
      <c r="A47" s="72" t="s">
        <v>111</v>
      </c>
      <c r="B47" s="127"/>
      <c r="C47" s="128"/>
      <c r="D47" s="129"/>
      <c r="E47" s="11"/>
      <c r="F47" s="11"/>
      <c r="G47" s="11"/>
      <c r="H47" s="127" t="s">
        <v>158</v>
      </c>
      <c r="I47" s="128"/>
      <c r="J47" s="128"/>
      <c r="K47" s="128"/>
      <c r="L47" s="129"/>
    </row>
    <row r="48" spans="1:24" ht="30" customHeight="1">
      <c r="A48" s="73" t="s">
        <v>113</v>
      </c>
      <c r="B48" s="127"/>
      <c r="C48" s="128"/>
      <c r="D48" s="129"/>
      <c r="E48" s="11"/>
      <c r="F48" s="11"/>
      <c r="G48" s="11"/>
      <c r="H48" s="127" t="s">
        <v>159</v>
      </c>
      <c r="I48" s="128"/>
      <c r="J48" s="128"/>
      <c r="K48" s="128"/>
      <c r="L48" s="129"/>
    </row>
    <row r="49" spans="1:14" ht="30" customHeight="1">
      <c r="A49" s="73" t="s">
        <v>115</v>
      </c>
      <c r="B49" s="127"/>
      <c r="C49" s="128"/>
      <c r="D49" s="129"/>
      <c r="E49" s="11"/>
      <c r="F49" s="11"/>
      <c r="G49" s="11"/>
      <c r="H49" s="127" t="s">
        <v>160</v>
      </c>
      <c r="I49" s="128"/>
      <c r="J49" s="128"/>
      <c r="K49" s="128"/>
      <c r="L49" s="129"/>
    </row>
    <row r="50" spans="1:14" ht="30" customHeight="1">
      <c r="A50" s="73" t="s">
        <v>117</v>
      </c>
      <c r="B50" s="127"/>
      <c r="C50" s="128"/>
      <c r="D50" s="129"/>
      <c r="E50" s="11"/>
      <c r="F50" s="11"/>
      <c r="G50" s="11"/>
      <c r="H50" s="127" t="s">
        <v>161</v>
      </c>
      <c r="I50" s="128"/>
      <c r="J50" s="128"/>
      <c r="K50" s="128"/>
      <c r="L50" s="129"/>
    </row>
    <row r="51" spans="1:14" ht="30" customHeight="1">
      <c r="A51" s="73" t="s">
        <v>20</v>
      </c>
      <c r="B51" s="127"/>
      <c r="C51" s="128"/>
      <c r="D51" s="129"/>
      <c r="E51" s="11"/>
      <c r="F51" s="11"/>
      <c r="G51" s="11"/>
      <c r="H51" s="127" t="s">
        <v>162</v>
      </c>
      <c r="I51" s="128"/>
      <c r="J51" s="128"/>
      <c r="K51" s="128"/>
      <c r="L51" s="129"/>
    </row>
    <row r="52" spans="1:14" ht="30" customHeight="1">
      <c r="A52" s="73" t="s">
        <v>120</v>
      </c>
      <c r="B52" s="127"/>
      <c r="C52" s="128"/>
      <c r="D52" s="129"/>
      <c r="E52" s="74"/>
      <c r="F52" s="11"/>
      <c r="G52" s="11"/>
      <c r="H52" s="131"/>
      <c r="I52" s="128"/>
      <c r="J52" s="128"/>
      <c r="K52" s="128"/>
      <c r="L52" s="129"/>
    </row>
    <row r="53" spans="1:14" ht="15.75" customHeight="1">
      <c r="A53" s="75" t="s">
        <v>163</v>
      </c>
    </row>
    <row r="54" spans="1:14" ht="15.75" customHeight="1">
      <c r="A54" s="75" t="s">
        <v>164</v>
      </c>
    </row>
    <row r="55" spans="1:14" ht="15.75" customHeight="1">
      <c r="A55" s="75" t="s">
        <v>123</v>
      </c>
    </row>
    <row r="56" spans="1:14" ht="15.75" customHeight="1">
      <c r="A56" s="76" t="s">
        <v>165</v>
      </c>
    </row>
    <row r="57" spans="1:14" ht="15.75" customHeight="1"/>
    <row r="58" spans="1:14" ht="15.75" customHeight="1">
      <c r="A58" s="77"/>
    </row>
    <row r="59" spans="1:14" ht="15.75" customHeight="1">
      <c r="A59" s="134" t="s">
        <v>125</v>
      </c>
      <c r="B59" s="133"/>
      <c r="C59" s="133"/>
      <c r="D59" s="133"/>
      <c r="E59" s="133"/>
      <c r="F59" s="133"/>
      <c r="G59" s="133"/>
      <c r="H59" s="133"/>
      <c r="I59" s="133"/>
      <c r="J59" s="132">
        <f>J43</f>
        <v>111</v>
      </c>
      <c r="K59" s="133"/>
      <c r="L59" s="64" t="s">
        <v>102</v>
      </c>
      <c r="M59" s="88">
        <f>M43</f>
        <v>11</v>
      </c>
      <c r="N59" s="66" t="s">
        <v>103</v>
      </c>
    </row>
    <row r="60" spans="1:14" ht="15.75" customHeight="1">
      <c r="A60" s="67" t="s">
        <v>166</v>
      </c>
      <c r="B60" s="67"/>
      <c r="C60" s="67"/>
      <c r="D60" s="67"/>
      <c r="E60" s="67"/>
      <c r="F60" s="67"/>
      <c r="G60" s="67"/>
      <c r="H60" s="79">
        <f>H44</f>
        <v>41944</v>
      </c>
      <c r="I60" s="67"/>
      <c r="J60" s="67"/>
      <c r="K60" s="67"/>
    </row>
    <row r="61" spans="1:14" ht="15.75" customHeight="1">
      <c r="A61" s="69" t="s">
        <v>105</v>
      </c>
    </row>
    <row r="62" spans="1:14" ht="36" customHeight="1">
      <c r="A62" s="80" t="s">
        <v>106</v>
      </c>
      <c r="B62" s="130" t="s">
        <v>107</v>
      </c>
      <c r="C62" s="128"/>
      <c r="D62" s="129"/>
      <c r="E62" s="71" t="s">
        <v>108</v>
      </c>
      <c r="F62" s="130" t="s">
        <v>109</v>
      </c>
      <c r="G62" s="129"/>
      <c r="H62" s="130" t="s">
        <v>110</v>
      </c>
      <c r="I62" s="128"/>
      <c r="J62" s="128"/>
      <c r="K62" s="128"/>
      <c r="L62" s="129"/>
    </row>
    <row r="63" spans="1:14" ht="30" customHeight="1">
      <c r="A63" s="72" t="s">
        <v>111</v>
      </c>
      <c r="B63" s="127"/>
      <c r="C63" s="128"/>
      <c r="D63" s="129"/>
      <c r="E63" s="11"/>
      <c r="F63" s="11"/>
      <c r="G63" s="11"/>
      <c r="H63" s="127" t="s">
        <v>167</v>
      </c>
      <c r="I63" s="128"/>
      <c r="J63" s="128"/>
      <c r="K63" s="128"/>
      <c r="L63" s="129"/>
    </row>
    <row r="64" spans="1:14" ht="30" customHeight="1">
      <c r="A64" s="73" t="s">
        <v>113</v>
      </c>
      <c r="B64" s="127"/>
      <c r="C64" s="128"/>
      <c r="D64" s="129"/>
      <c r="E64" s="11"/>
      <c r="F64" s="11"/>
      <c r="G64" s="11"/>
      <c r="H64" s="127" t="s">
        <v>168</v>
      </c>
      <c r="I64" s="128"/>
      <c r="J64" s="128"/>
      <c r="K64" s="128"/>
      <c r="L64" s="129"/>
    </row>
    <row r="65" spans="1:12" ht="30" customHeight="1">
      <c r="A65" s="73" t="s">
        <v>115</v>
      </c>
      <c r="B65" s="127"/>
      <c r="C65" s="128"/>
      <c r="D65" s="129"/>
      <c r="E65" s="11"/>
      <c r="F65" s="11"/>
      <c r="G65" s="11"/>
      <c r="H65" s="127" t="s">
        <v>169</v>
      </c>
      <c r="I65" s="128"/>
      <c r="J65" s="128"/>
      <c r="K65" s="128"/>
      <c r="L65" s="129"/>
    </row>
    <row r="66" spans="1:12" ht="30" customHeight="1">
      <c r="A66" s="73" t="s">
        <v>117</v>
      </c>
      <c r="B66" s="127"/>
      <c r="C66" s="128"/>
      <c r="D66" s="129"/>
      <c r="E66" s="11"/>
      <c r="F66" s="11"/>
      <c r="G66" s="11"/>
      <c r="H66" s="127" t="s">
        <v>170</v>
      </c>
      <c r="I66" s="128"/>
      <c r="J66" s="128"/>
      <c r="K66" s="128"/>
      <c r="L66" s="129"/>
    </row>
    <row r="67" spans="1:12" ht="27.75" customHeight="1">
      <c r="A67" s="73" t="s">
        <v>20</v>
      </c>
      <c r="B67" s="127"/>
      <c r="C67" s="128"/>
      <c r="D67" s="129"/>
      <c r="E67" s="11"/>
      <c r="F67" s="11"/>
      <c r="G67" s="11"/>
      <c r="H67" s="127" t="s">
        <v>171</v>
      </c>
      <c r="I67" s="128"/>
      <c r="J67" s="128"/>
      <c r="K67" s="128"/>
      <c r="L67" s="129"/>
    </row>
    <row r="68" spans="1:12" ht="28.5" customHeight="1">
      <c r="A68" s="73" t="s">
        <v>120</v>
      </c>
      <c r="B68" s="127"/>
      <c r="C68" s="128"/>
      <c r="D68" s="129"/>
      <c r="E68" s="74"/>
      <c r="F68" s="11"/>
      <c r="G68" s="11"/>
      <c r="H68" s="131"/>
      <c r="I68" s="128"/>
      <c r="J68" s="128"/>
      <c r="K68" s="128"/>
      <c r="L68" s="129"/>
    </row>
    <row r="69" spans="1:12" ht="23.25" customHeight="1">
      <c r="A69" s="75" t="s">
        <v>172</v>
      </c>
    </row>
    <row r="70" spans="1:12" ht="24.75" customHeight="1">
      <c r="A70" s="75" t="s">
        <v>173</v>
      </c>
    </row>
    <row r="71" spans="1:12" ht="27.75" customHeight="1">
      <c r="A71" s="75" t="s">
        <v>123</v>
      </c>
    </row>
    <row r="72" spans="1:12" ht="27" customHeight="1">
      <c r="A72" s="76" t="s">
        <v>174</v>
      </c>
    </row>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8">
    <mergeCell ref="V7:V9"/>
    <mergeCell ref="W7:W9"/>
    <mergeCell ref="J8:J9"/>
    <mergeCell ref="K8:K9"/>
    <mergeCell ref="L8:L9"/>
    <mergeCell ref="M8:M9"/>
    <mergeCell ref="N8:N9"/>
    <mergeCell ref="O8:O9"/>
    <mergeCell ref="P8:P9"/>
    <mergeCell ref="A7:O7"/>
    <mergeCell ref="A8:A9"/>
    <mergeCell ref="B8:B9"/>
    <mergeCell ref="C8:C9"/>
    <mergeCell ref="D8:D9"/>
    <mergeCell ref="T7:T9"/>
    <mergeCell ref="U7:U9"/>
    <mergeCell ref="B68:D68"/>
    <mergeCell ref="H68:L68"/>
    <mergeCell ref="A59:I59"/>
    <mergeCell ref="J59:K59"/>
    <mergeCell ref="B62:D62"/>
    <mergeCell ref="F62:G62"/>
    <mergeCell ref="H62:L62"/>
    <mergeCell ref="B63:D63"/>
    <mergeCell ref="B64:D64"/>
    <mergeCell ref="H63:L63"/>
    <mergeCell ref="H64:L64"/>
    <mergeCell ref="B65:D65"/>
    <mergeCell ref="H66:L66"/>
    <mergeCell ref="R7:R9"/>
    <mergeCell ref="S7:S9"/>
    <mergeCell ref="B67:D67"/>
    <mergeCell ref="H67:L67"/>
    <mergeCell ref="G8:G9"/>
    <mergeCell ref="H8:H9"/>
    <mergeCell ref="E8:E9"/>
    <mergeCell ref="F8:F9"/>
    <mergeCell ref="Q7:Q9"/>
    <mergeCell ref="B46:D46"/>
    <mergeCell ref="F46:G46"/>
    <mergeCell ref="H46:L46"/>
    <mergeCell ref="H65:L65"/>
    <mergeCell ref="B66:D66"/>
    <mergeCell ref="H47:L47"/>
    <mergeCell ref="H50:L50"/>
    <mergeCell ref="B52:D52"/>
    <mergeCell ref="H52:L52"/>
    <mergeCell ref="B38:O38"/>
    <mergeCell ref="B39:O39"/>
    <mergeCell ref="B40:O40"/>
    <mergeCell ref="A43:I43"/>
    <mergeCell ref="J43:K43"/>
    <mergeCell ref="H51:L51"/>
    <mergeCell ref="B47:D47"/>
    <mergeCell ref="B48:D48"/>
    <mergeCell ref="H48:L48"/>
    <mergeCell ref="B49:D49"/>
    <mergeCell ref="H49:L49"/>
    <mergeCell ref="B50:D50"/>
    <mergeCell ref="B51:D51"/>
    <mergeCell ref="G5:L5"/>
    <mergeCell ref="G6:O6"/>
    <mergeCell ref="A32:H32"/>
    <mergeCell ref="A1:C6"/>
    <mergeCell ref="G1:O1"/>
    <mergeCell ref="G2:O2"/>
    <mergeCell ref="G3:O3"/>
    <mergeCell ref="G4:O4"/>
  </mergeCells>
  <phoneticPr fontId="48" type="noConversion"/>
  <pageMargins left="0.51181102362204722" right="0.11811023622047245" top="0.23622047244094491" bottom="0.15748031496062992"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9921875" defaultRowHeight="15" customHeight="1"/>
  <cols>
    <col min="1" max="26" width="3.1992187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48" type="noConversion"/>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9921875" defaultRowHeight="15" customHeight="1"/>
  <cols>
    <col min="1" max="26" width="3.1992187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48"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112.11</vt:lpstr>
      <vt:lpstr>112.11 素</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2023-10-12T03:31:19Z</cp:lastPrinted>
  <dcterms:created xsi:type="dcterms:W3CDTF">2011-03-30T01:26:20Z</dcterms:created>
  <dcterms:modified xsi:type="dcterms:W3CDTF">2023-10-12T03:41:55Z</dcterms:modified>
</cp:coreProperties>
</file>