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10月\"/>
    </mc:Choice>
  </mc:AlternateContent>
  <bookViews>
    <workbookView xWindow="0" yWindow="0" windowWidth="23040" windowHeight="9312"/>
  </bookViews>
  <sheets>
    <sheet name="112.10" sheetId="1" r:id="rId1"/>
    <sheet name="112.10 (素)" sheetId="2" r:id="rId2"/>
  </sheets>
  <calcPr calcId="152511"/>
  <extLst>
    <ext uri="GoogleSheetsCustomDataVersion2">
      <go:sheetsCustomData xmlns:go="http://customooxmlschemas.google.com/" r:id="rId6" roundtripDataChecksum="D40J/bMl53U90FKRwK9WzMBYiqsfNbdC+qYrsAQGvxY="/>
    </ext>
  </extLst>
</workbook>
</file>

<file path=xl/calcChain.xml><?xml version="1.0" encoding="utf-8"?>
<calcChain xmlns="http://schemas.openxmlformats.org/spreadsheetml/2006/main">
  <c r="A61" i="2" l="1"/>
  <c r="A60" i="2"/>
  <c r="O32" i="2"/>
  <c r="N32" i="2"/>
  <c r="M32" i="2"/>
  <c r="L32" i="2"/>
  <c r="K32" i="2"/>
  <c r="J32" i="2"/>
  <c r="V31" i="2"/>
  <c r="U31" i="2"/>
  <c r="T31" i="2"/>
  <c r="S31" i="2"/>
  <c r="R31" i="2"/>
  <c r="Q31" i="2"/>
  <c r="W31" i="2" s="1"/>
  <c r="P31" i="2" s="1"/>
  <c r="W30" i="2"/>
  <c r="P30" i="2" s="1"/>
  <c r="V30" i="2"/>
  <c r="U30" i="2"/>
  <c r="T30" i="2"/>
  <c r="S30" i="2"/>
  <c r="R30" i="2"/>
  <c r="Q30" i="2"/>
  <c r="V29" i="2"/>
  <c r="U29" i="2"/>
  <c r="T29" i="2"/>
  <c r="S29" i="2"/>
  <c r="R29" i="2"/>
  <c r="Q29" i="2"/>
  <c r="W29" i="2" s="1"/>
  <c r="P29" i="2" s="1"/>
  <c r="V28" i="2"/>
  <c r="U28" i="2"/>
  <c r="T28" i="2"/>
  <c r="S28" i="2"/>
  <c r="R28" i="2"/>
  <c r="Q28" i="2"/>
  <c r="W28" i="2" s="1"/>
  <c r="P28" i="2" s="1"/>
  <c r="W27" i="2"/>
  <c r="P27" i="2" s="1"/>
  <c r="V27" i="2"/>
  <c r="U27" i="2"/>
  <c r="T27" i="2"/>
  <c r="S27" i="2"/>
  <c r="R27" i="2"/>
  <c r="Q27" i="2"/>
  <c r="V26" i="2"/>
  <c r="U26" i="2"/>
  <c r="T26" i="2"/>
  <c r="S26" i="2"/>
  <c r="R26" i="2"/>
  <c r="Q26" i="2"/>
  <c r="W26" i="2" s="1"/>
  <c r="P26" i="2" s="1"/>
  <c r="V25" i="2"/>
  <c r="U25" i="2"/>
  <c r="T25" i="2"/>
  <c r="S25" i="2"/>
  <c r="R25" i="2"/>
  <c r="Q25" i="2"/>
  <c r="W25" i="2" s="1"/>
  <c r="P25" i="2" s="1"/>
  <c r="W24" i="2"/>
  <c r="P24" i="2" s="1"/>
  <c r="V24" i="2"/>
  <c r="U24" i="2"/>
  <c r="T24" i="2"/>
  <c r="S24" i="2"/>
  <c r="R24" i="2"/>
  <c r="Q24" i="2"/>
  <c r="V23" i="2"/>
  <c r="U23" i="2"/>
  <c r="T23" i="2"/>
  <c r="S23" i="2"/>
  <c r="R23" i="2"/>
  <c r="Q23" i="2"/>
  <c r="W23" i="2" s="1"/>
  <c r="P23" i="2" s="1"/>
  <c r="V22" i="2"/>
  <c r="U22" i="2"/>
  <c r="T22" i="2"/>
  <c r="S22" i="2"/>
  <c r="R22" i="2"/>
  <c r="Q22" i="2"/>
  <c r="W22" i="2" s="1"/>
  <c r="P22" i="2" s="1"/>
  <c r="W21" i="2"/>
  <c r="P21" i="2" s="1"/>
  <c r="V21" i="2"/>
  <c r="U21" i="2"/>
  <c r="T21" i="2"/>
  <c r="S21" i="2"/>
  <c r="R21" i="2"/>
  <c r="Q21" i="2"/>
  <c r="V20" i="2"/>
  <c r="U20" i="2"/>
  <c r="T20" i="2"/>
  <c r="S20" i="2"/>
  <c r="R20" i="2"/>
  <c r="Q20" i="2"/>
  <c r="W20" i="2" s="1"/>
  <c r="P20" i="2" s="1"/>
  <c r="V19" i="2"/>
  <c r="U19" i="2"/>
  <c r="T19" i="2"/>
  <c r="S19" i="2"/>
  <c r="R19" i="2"/>
  <c r="Q19" i="2"/>
  <c r="W19" i="2" s="1"/>
  <c r="P19" i="2" s="1"/>
  <c r="W18" i="2"/>
  <c r="P18" i="2" s="1"/>
  <c r="V18" i="2"/>
  <c r="U18" i="2"/>
  <c r="T18" i="2"/>
  <c r="S18" i="2"/>
  <c r="R18" i="2"/>
  <c r="Q18" i="2"/>
  <c r="V17" i="2"/>
  <c r="U17" i="2"/>
  <c r="T17" i="2"/>
  <c r="S17" i="2"/>
  <c r="R17" i="2"/>
  <c r="Q17" i="2"/>
  <c r="W17" i="2" s="1"/>
  <c r="P17" i="2" s="1"/>
  <c r="V14" i="2"/>
  <c r="U14" i="2"/>
  <c r="T14" i="2"/>
  <c r="S14" i="2"/>
  <c r="R14" i="2"/>
  <c r="Q14" i="2"/>
  <c r="W14" i="2" s="1"/>
  <c r="P14" i="2" s="1"/>
  <c r="W13" i="2"/>
  <c r="P13" i="2" s="1"/>
  <c r="V13" i="2"/>
  <c r="U13" i="2"/>
  <c r="T13" i="2"/>
  <c r="S13" i="2"/>
  <c r="R13" i="2"/>
  <c r="Q13" i="2"/>
  <c r="V12" i="2"/>
  <c r="U12" i="2"/>
  <c r="T12" i="2"/>
  <c r="S12" i="2"/>
  <c r="R12" i="2"/>
  <c r="Q12" i="2"/>
  <c r="W12" i="2" s="1"/>
  <c r="P12" i="2" s="1"/>
  <c r="V11" i="2"/>
  <c r="U11" i="2"/>
  <c r="T11" i="2"/>
  <c r="S11" i="2"/>
  <c r="R11" i="2"/>
  <c r="Q11" i="2"/>
  <c r="W11" i="2" s="1"/>
  <c r="P11" i="2" s="1"/>
  <c r="W10" i="2"/>
  <c r="V10" i="2"/>
  <c r="V32" i="2" s="1"/>
  <c r="U10" i="2"/>
  <c r="U32" i="2" s="1"/>
  <c r="T10" i="2"/>
  <c r="T32" i="2" s="1"/>
  <c r="S10" i="2"/>
  <c r="S32" i="2" s="1"/>
  <c r="R10" i="2"/>
  <c r="R32" i="2" s="1"/>
  <c r="Q10" i="2"/>
  <c r="Q32" i="2" s="1"/>
  <c r="A59" i="1"/>
  <c r="A58" i="1"/>
  <c r="O32" i="1"/>
  <c r="N32" i="1"/>
  <c r="M32" i="1"/>
  <c r="L32" i="1"/>
  <c r="K32" i="1"/>
  <c r="J32" i="1"/>
  <c r="V31" i="1"/>
  <c r="U31" i="1"/>
  <c r="U32" i="1" s="1"/>
  <c r="T31" i="1"/>
  <c r="S31" i="1"/>
  <c r="R31" i="1"/>
  <c r="W31" i="1" s="1"/>
  <c r="P31" i="1" s="1"/>
  <c r="Q31" i="1"/>
  <c r="V30" i="1"/>
  <c r="U30" i="1"/>
  <c r="T30" i="1"/>
  <c r="S30" i="1"/>
  <c r="R30" i="1"/>
  <c r="Q30" i="1"/>
  <c r="W30" i="1" s="1"/>
  <c r="P30" i="1" s="1"/>
  <c r="V29" i="1"/>
  <c r="U29" i="1"/>
  <c r="T29" i="1"/>
  <c r="S29" i="1"/>
  <c r="R29" i="1"/>
  <c r="Q29" i="1"/>
  <c r="W29" i="1" s="1"/>
  <c r="P29" i="1" s="1"/>
  <c r="W28" i="1"/>
  <c r="P28" i="1" s="1"/>
  <c r="V28" i="1"/>
  <c r="U28" i="1"/>
  <c r="T28" i="1"/>
  <c r="S28" i="1"/>
  <c r="R28" i="1"/>
  <c r="Q28" i="1"/>
  <c r="V27" i="1"/>
  <c r="U27" i="1"/>
  <c r="T27" i="1"/>
  <c r="S27" i="1"/>
  <c r="R27" i="1"/>
  <c r="Q27" i="1"/>
  <c r="W27" i="1" s="1"/>
  <c r="P27" i="1" s="1"/>
  <c r="V26" i="1"/>
  <c r="U26" i="1"/>
  <c r="T26" i="1"/>
  <c r="S26" i="1"/>
  <c r="R26" i="1"/>
  <c r="Q26" i="1"/>
  <c r="W26" i="1" s="1"/>
  <c r="P26" i="1" s="1"/>
  <c r="W25" i="1"/>
  <c r="P25" i="1" s="1"/>
  <c r="V25" i="1"/>
  <c r="U25" i="1"/>
  <c r="T25" i="1"/>
  <c r="S25" i="1"/>
  <c r="R25" i="1"/>
  <c r="Q25" i="1"/>
  <c r="V24" i="1"/>
  <c r="U24" i="1"/>
  <c r="T24" i="1"/>
  <c r="S24" i="1"/>
  <c r="R24" i="1"/>
  <c r="Q24" i="1"/>
  <c r="W24" i="1" s="1"/>
  <c r="P24" i="1" s="1"/>
  <c r="V23" i="1"/>
  <c r="U23" i="1"/>
  <c r="T23" i="1"/>
  <c r="S23" i="1"/>
  <c r="R23" i="1"/>
  <c r="Q23" i="1"/>
  <c r="W23" i="1" s="1"/>
  <c r="P23" i="1" s="1"/>
  <c r="W22" i="1"/>
  <c r="P22" i="1" s="1"/>
  <c r="V22" i="1"/>
  <c r="U22" i="1"/>
  <c r="T22" i="1"/>
  <c r="S22" i="1"/>
  <c r="R22" i="1"/>
  <c r="Q22" i="1"/>
  <c r="V21" i="1"/>
  <c r="U21" i="1"/>
  <c r="T21" i="1"/>
  <c r="S21" i="1"/>
  <c r="R21" i="1"/>
  <c r="Q21" i="1"/>
  <c r="W21" i="1" s="1"/>
  <c r="P21" i="1" s="1"/>
  <c r="V20" i="1"/>
  <c r="U20" i="1"/>
  <c r="T20" i="1"/>
  <c r="S20" i="1"/>
  <c r="R20" i="1"/>
  <c r="Q20" i="1"/>
  <c r="W20" i="1" s="1"/>
  <c r="P20" i="1" s="1"/>
  <c r="W19" i="1"/>
  <c r="P19" i="1" s="1"/>
  <c r="V19" i="1"/>
  <c r="U19" i="1"/>
  <c r="T19" i="1"/>
  <c r="S19" i="1"/>
  <c r="R19" i="1"/>
  <c r="Q19" i="1"/>
  <c r="V18" i="1"/>
  <c r="U18" i="1"/>
  <c r="T18" i="1"/>
  <c r="S18" i="1"/>
  <c r="R18" i="1"/>
  <c r="Q18" i="1"/>
  <c r="W18" i="1" s="1"/>
  <c r="P18" i="1" s="1"/>
  <c r="V17" i="1"/>
  <c r="U17" i="1"/>
  <c r="T17" i="1"/>
  <c r="S17" i="1"/>
  <c r="R17" i="1"/>
  <c r="Q17" i="1"/>
  <c r="W17" i="1" s="1"/>
  <c r="P17" i="1" s="1"/>
  <c r="W14" i="1"/>
  <c r="P14" i="1" s="1"/>
  <c r="V14" i="1"/>
  <c r="U14" i="1"/>
  <c r="T14" i="1"/>
  <c r="S14" i="1"/>
  <c r="R14" i="1"/>
  <c r="Q14" i="1"/>
  <c r="V13" i="1"/>
  <c r="U13" i="1"/>
  <c r="T13" i="1"/>
  <c r="S13" i="1"/>
  <c r="R13" i="1"/>
  <c r="Q13" i="1"/>
  <c r="W13" i="1" s="1"/>
  <c r="P13" i="1" s="1"/>
  <c r="V12" i="1"/>
  <c r="U12" i="1"/>
  <c r="T12" i="1"/>
  <c r="S12" i="1"/>
  <c r="R12" i="1"/>
  <c r="Q12" i="1"/>
  <c r="W12" i="1" s="1"/>
  <c r="P12" i="1" s="1"/>
  <c r="W11" i="1"/>
  <c r="P11" i="1" s="1"/>
  <c r="V11" i="1"/>
  <c r="U11" i="1"/>
  <c r="T11" i="1"/>
  <c r="S11" i="1"/>
  <c r="R11" i="1"/>
  <c r="Q11" i="1"/>
  <c r="V10" i="1"/>
  <c r="V32" i="1" s="1"/>
  <c r="U10" i="1"/>
  <c r="T10" i="1"/>
  <c r="T32" i="1" s="1"/>
  <c r="S10" i="1"/>
  <c r="S32" i="1" s="1"/>
  <c r="R10" i="1"/>
  <c r="R32" i="1" s="1"/>
  <c r="Q10" i="1"/>
  <c r="Q32" i="1" s="1"/>
  <c r="W32" i="2" l="1"/>
  <c r="P10" i="2"/>
  <c r="P32" i="2" s="1"/>
  <c r="W10" i="1"/>
  <c r="P10" i="1" l="1"/>
  <c r="P32" i="1" s="1"/>
  <c r="W32" i="1"/>
</calcChain>
</file>

<file path=xl/comments1.xml><?xml version="1.0" encoding="utf-8"?>
<comments xmlns="http://schemas.openxmlformats.org/spreadsheetml/2006/main">
  <authors>
    <author/>
  </authors>
  <commentList>
    <comment ref="B27" authorId="0" shapeId="0">
      <text>
        <r>
          <rPr>
            <sz val="12"/>
            <color theme="1"/>
            <rFont val="Calibri"/>
            <scheme val="minor"/>
          </rPr>
          <t>======
ID#AAAA4khUHvA
user    (2023-09-03 10:38:47)
萬聖節特餐</t>
        </r>
      </text>
    </comment>
    <comment ref="C41" authorId="0" shapeId="0">
      <text>
        <r>
          <rPr>
            <sz val="12"/>
            <color theme="1"/>
            <rFont val="Calibri"/>
            <scheme val="minor"/>
          </rPr>
          <t>======
ID#AAAAH-gjm5Y
Your User Name    (2021-03-05 08:04:57)
650+750+850/3=750</t>
        </r>
      </text>
    </comment>
    <comment ref="E41" authorId="0" shapeId="0">
      <text>
        <r>
          <rPr>
            <sz val="12"/>
            <color theme="1"/>
            <rFont val="Calibri"/>
            <scheme val="minor"/>
          </rPr>
          <t>======
ID#AAAAH-gjm48
Your User Name    (2021-03-05 08:04:57)
3.5+4.5+6/3=4.7</t>
        </r>
      </text>
    </comment>
    <comment ref="F41" authorId="0" shapeId="0">
      <text>
        <r>
          <rPr>
            <sz val="12"/>
            <color theme="1"/>
            <rFont val="Calibri"/>
            <scheme val="minor"/>
          </rPr>
          <t>======
ID#AAAAH-gjm5I
Your User Name    (2021-03-05 08:04:57)
2+2+2/3=2</t>
        </r>
      </text>
    </comment>
    <comment ref="H41" authorId="0" shapeId="0">
      <text>
        <r>
          <rPr>
            <sz val="12"/>
            <color theme="1"/>
            <rFont val="Calibri"/>
            <scheme val="minor"/>
          </rPr>
          <t>======
ID#AAAAH-gjm5U
Your User Name    (2021-03-05 08:04:57)
2.5+3+3/3=2.8</t>
        </r>
      </text>
    </comment>
    <comment ref="K41" authorId="0" shapeId="0">
      <text>
        <r>
          <rPr>
            <sz val="12"/>
            <color theme="1"/>
            <rFont val="Calibri"/>
            <scheme val="minor"/>
          </rPr>
          <t>======
ID#AAAAH-gjm5A
Your User Name    (2021-03-05 08:04:57)
1+1.5+2/3=1.5</t>
        </r>
      </text>
    </comment>
  </commentList>
  <extLst>
    <ext xmlns:r="http://schemas.openxmlformats.org/officeDocument/2006/relationships" uri="GoogleSheetsCustomDataVersion2">
      <go:sheetsCustomData xmlns:go="http://customooxmlschemas.google.com/" r:id="rId1" roundtripDataSignature="AMtx7mil0TuS0ZVPLRywOE3I1scDFtx9WQ=="/>
    </ext>
  </extLst>
</comments>
</file>

<file path=xl/comments2.xml><?xml version="1.0" encoding="utf-8"?>
<comments xmlns="http://schemas.openxmlformats.org/spreadsheetml/2006/main">
  <authors>
    <author/>
  </authors>
  <commentList>
    <comment ref="B27" authorId="0" shapeId="0">
      <text>
        <r>
          <rPr>
            <sz val="12"/>
            <color theme="1"/>
            <rFont val="Calibri"/>
            <scheme val="minor"/>
          </rPr>
          <t>======
ID#AAAAl_G3TCU
user    (2022-12-21 04:18:06)
萬聖節特餐</t>
        </r>
      </text>
    </comment>
    <comment ref="C44" authorId="0" shapeId="0">
      <text>
        <r>
          <rPr>
            <sz val="12"/>
            <color theme="1"/>
            <rFont val="Calibri"/>
            <scheme val="minor"/>
          </rPr>
          <t>======
ID#AAAAH-gjm5c
Your User Name    (2021-03-05 08:04:57)
650+750+850/3=750</t>
        </r>
      </text>
    </comment>
    <comment ref="E44" authorId="0" shapeId="0">
      <text>
        <r>
          <rPr>
            <sz val="12"/>
            <color theme="1"/>
            <rFont val="Calibri"/>
            <scheme val="minor"/>
          </rPr>
          <t>======
ID#AAAAH-gjm44
Your User Name    (2021-03-05 08:04:57)
3.5+4.5+6/3=4.7</t>
        </r>
      </text>
    </comment>
    <comment ref="F44" authorId="0" shapeId="0">
      <text>
        <r>
          <rPr>
            <sz val="12"/>
            <color theme="1"/>
            <rFont val="Calibri"/>
            <scheme val="minor"/>
          </rPr>
          <t>======
ID#AAAAH-gjm5M
Your User Name    (2021-03-05 08:04:57)
2+2+2/3=2</t>
        </r>
      </text>
    </comment>
    <comment ref="H44" authorId="0" shapeId="0">
      <text>
        <r>
          <rPr>
            <sz val="12"/>
            <color theme="1"/>
            <rFont val="Calibri"/>
            <scheme val="minor"/>
          </rPr>
          <t>======
ID#AAAAH-gjm5Q
Your User Name    (2021-03-05 08:04:57)
2.5+3+3/3=2.8</t>
        </r>
      </text>
    </comment>
    <comment ref="K44" authorId="0" shapeId="0">
      <text>
        <r>
          <rPr>
            <sz val="12"/>
            <color theme="1"/>
            <rFont val="Calibri"/>
            <scheme val="minor"/>
          </rPr>
          <t>======
ID#AAAAH-gjm5E
Your User Name    (2021-03-05 08:04:57)
1+1.5+2/3=1.5</t>
        </r>
      </text>
    </comment>
  </commentList>
  <extLst>
    <ext xmlns:r="http://schemas.openxmlformats.org/officeDocument/2006/relationships" uri="GoogleSheetsCustomDataVersion2">
      <go:sheetsCustomData xmlns:go="http://customooxmlschemas.google.com/" r:id="rId1" roundtripDataSignature="AMtx7miBMtdjtSYsJW1QhBVvVk/yiu8iwg=="/>
    </ext>
  </extLst>
</comments>
</file>

<file path=xl/sharedStrings.xml><?xml version="1.0" encoding="utf-8"?>
<sst xmlns="http://schemas.openxmlformats.org/spreadsheetml/2006/main" count="440" uniqueCount="200">
  <si>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</si>
  <si>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</si>
  <si>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</si>
  <si>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</si>
  <si>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</si>
  <si>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出版日期：中華民國112年10月1日</t>
  </si>
  <si>
    <t>供應人數：2371人</t>
  </si>
  <si>
    <t>食譜設計：戴秀梅 (營養師)</t>
  </si>
  <si>
    <t xml:space="preserve">              112年10月 安順國中、小午餐食譜</t>
  </si>
  <si>
    <t>NO</t>
  </si>
  <si>
    <t>日 期</t>
  </si>
  <si>
    <t>星期</t>
  </si>
  <si>
    <t>主 食</t>
  </si>
  <si>
    <t>副 食 一</t>
  </si>
  <si>
    <t>副 食 二</t>
  </si>
  <si>
    <t>副 食 三</t>
  </si>
  <si>
    <t>湯</t>
  </si>
  <si>
    <t>水果</t>
  </si>
  <si>
    <t>主食(份)</t>
  </si>
  <si>
    <t>魚肉豆蛋(份)</t>
  </si>
  <si>
    <t>蔬菜(份)</t>
  </si>
  <si>
    <t>油脂(份)</t>
  </si>
  <si>
    <t>水果(份)</t>
  </si>
  <si>
    <t>乳品(份)</t>
  </si>
  <si>
    <t>熱量(大卡)</t>
  </si>
  <si>
    <t>乳品</t>
  </si>
  <si>
    <t>一</t>
  </si>
  <si>
    <t>肉燥米糕</t>
  </si>
  <si>
    <t>肉燥+小黃瓜</t>
  </si>
  <si>
    <t>有機蔬菜</t>
  </si>
  <si>
    <t>肉鬆+蝦捲</t>
  </si>
  <si>
    <t>四神湯</t>
  </si>
  <si>
    <t>二</t>
  </si>
  <si>
    <t>五穀飯</t>
  </si>
  <si>
    <t>醬燒署魚</t>
  </si>
  <si>
    <t>青江燴蛋</t>
  </si>
  <si>
    <t>鳳梨油泡</t>
  </si>
  <si>
    <t>玉米濃湯</t>
  </si>
  <si>
    <t>三</t>
  </si>
  <si>
    <t>白油麵</t>
  </si>
  <si>
    <t>檸檬翅小腿</t>
  </si>
  <si>
    <t>冰烤地瓜</t>
  </si>
  <si>
    <t>榨菜豆干</t>
  </si>
  <si>
    <t>浮水魚羹麵</t>
  </si>
  <si>
    <t>四</t>
  </si>
  <si>
    <t>胚芽飯</t>
  </si>
  <si>
    <t>蒜泥白肉</t>
  </si>
  <si>
    <t>海帶根</t>
  </si>
  <si>
    <t>仙草蜜</t>
  </si>
  <si>
    <t xml:space="preserve"> 國產豆漿</t>
  </si>
  <si>
    <t>五</t>
  </si>
  <si>
    <t>白飯</t>
  </si>
  <si>
    <t>醬爆肉絲</t>
  </si>
  <si>
    <t>咖哩豆腐</t>
  </si>
  <si>
    <t>毛豆莢</t>
  </si>
  <si>
    <t>紫菜蛋花湯</t>
  </si>
  <si>
    <t>國慶日調整放假</t>
  </si>
  <si>
    <t>國慶日放假</t>
  </si>
  <si>
    <t>肉絲炒飯</t>
  </si>
  <si>
    <t>虱目魚丸燒</t>
  </si>
  <si>
    <t>拌小黃瓜</t>
  </si>
  <si>
    <t>竹筍排骨湯</t>
  </si>
  <si>
    <t>滷豆干肉燥</t>
  </si>
  <si>
    <t>拌三絲</t>
  </si>
  <si>
    <t>紅棗銀耳湯</t>
  </si>
  <si>
    <t>蕃茄燒肉</t>
  </si>
  <si>
    <t>螞蟻上樹</t>
  </si>
  <si>
    <t>金針菇油菜</t>
  </si>
  <si>
    <t>關東煮湯</t>
  </si>
  <si>
    <t>黑胡椒雞柳</t>
  </si>
  <si>
    <t>油豆腐</t>
  </si>
  <si>
    <t>雞蓉玉米湯</t>
  </si>
  <si>
    <t>鮮丁香魚</t>
  </si>
  <si>
    <t>黃瓜燴蛋</t>
  </si>
  <si>
    <t>拌空心菜</t>
  </si>
  <si>
    <t>洋蔥味磳湯</t>
  </si>
  <si>
    <t>涼麵</t>
  </si>
  <si>
    <t>涼麵料</t>
  </si>
  <si>
    <t>雞胸肉絲</t>
  </si>
  <si>
    <t>茶葉蛋</t>
  </si>
  <si>
    <t>羅宋湯</t>
  </si>
  <si>
    <t>三杯雞</t>
  </si>
  <si>
    <t>珊瑚豆包</t>
  </si>
  <si>
    <t>檸檬愛玉</t>
  </si>
  <si>
    <t>日式壽喜燒</t>
  </si>
  <si>
    <t>扁魚白菜</t>
  </si>
  <si>
    <t>香滷油豆腐</t>
  </si>
  <si>
    <t>黃瓜魚丸湯</t>
  </si>
  <si>
    <t>照燒雞排</t>
  </si>
  <si>
    <t>洋蔥肉絲</t>
  </si>
  <si>
    <t>海帶結排骨湯</t>
  </si>
  <si>
    <t>鹽酥旗魚</t>
  </si>
  <si>
    <t>鮮菇小白菜</t>
  </si>
  <si>
    <t>滷丸</t>
  </si>
  <si>
    <t>金針肉絲湯</t>
  </si>
  <si>
    <t>義式蕃茄肉醬麵醬</t>
  </si>
  <si>
    <t>蒜香青花</t>
  </si>
  <si>
    <t>里肌肉排</t>
  </si>
  <si>
    <t>南瓜濃湯</t>
  </si>
  <si>
    <t>紅棗雞</t>
  </si>
  <si>
    <t>滷豆干</t>
  </si>
  <si>
    <t>桂圓花生湯</t>
  </si>
  <si>
    <t>洋芋燒肉</t>
  </si>
  <si>
    <t>蒜仁高麗</t>
  </si>
  <si>
    <t>薑絲海帶芽</t>
  </si>
  <si>
    <t>冬瓜排骨湯</t>
  </si>
  <si>
    <t>宮保雞丁</t>
  </si>
  <si>
    <t>玉米炒蛋</t>
  </si>
  <si>
    <t>白菜蛋酥湯</t>
  </si>
  <si>
    <t>鹽酥雞</t>
  </si>
  <si>
    <t>珍珠丸</t>
  </si>
  <si>
    <t>脆筍排骨湯</t>
  </si>
  <si>
    <t>月平均</t>
  </si>
  <si>
    <t xml:space="preserve">備註： 1.遇特殊狀況（如颱風、退貨、物價上揚）變動食譜  </t>
  </si>
  <si>
    <t xml:space="preserve">           2.水果係暫定</t>
  </si>
  <si>
    <t xml:space="preserve">           3.本校採用檢驗合格之肉品、均附有證明</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</si>
  <si>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</si>
  <si>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</si>
  <si>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</si>
  <si>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</si>
  <si>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台南市安順國小111.10月份學校供應量反映表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</si>
  <si>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111年 10月   1 日</t>
    </r>
  </si>
  <si>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</si>
  <si>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</si>
  <si>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</si>
  <si>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</si>
  <si>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</si>
  <si>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</si>
  <si>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</si>
  <si>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</si>
  <si>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</si>
  <si>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</si>
  <si>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</si>
  <si>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</si>
  <si>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</si>
  <si>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</si>
  <si>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</si>
  <si>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</si>
  <si>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</si>
  <si>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</si>
  <si>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</si>
  <si>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</si>
  <si>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</si>
  <si>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</si>
  <si>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</si>
  <si>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</si>
  <si>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</si>
  <si>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</si>
  <si>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</si>
  <si>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</si>
  <si>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</si>
  <si>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</si>
  <si>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</si>
  <si>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出版日期：中華民國112年10月1日</t>
  </si>
  <si>
    <t xml:space="preserve">                                                          供應人數：32人</t>
  </si>
  <si>
    <t xml:space="preserve">                                                                           食譜設計：戴秀梅 (營養師)</t>
  </si>
  <si>
    <t xml:space="preserve">              112年10月 安順國中、小午餐食譜(素)</t>
  </si>
  <si>
    <t>菜酥+素捲</t>
  </si>
  <si>
    <t>地瓜飯</t>
  </si>
  <si>
    <t xml:space="preserve"> 鳳梨油泡</t>
  </si>
  <si>
    <t>龍鳳腿</t>
  </si>
  <si>
    <t>芹燒豆腐</t>
  </si>
  <si>
    <t>國產豆漿</t>
  </si>
  <si>
    <t>醬爆素肉</t>
  </si>
  <si>
    <t>素魚丸燒</t>
  </si>
  <si>
    <t xml:space="preserve">竹筍排骨湯
</t>
  </si>
  <si>
    <t>芹香油豆腐</t>
  </si>
  <si>
    <t>金針菇莧菜</t>
  </si>
  <si>
    <t xml:space="preserve">紅燒魚
</t>
  </si>
  <si>
    <t>味磳湯</t>
  </si>
  <si>
    <t>炸醬麵料</t>
  </si>
  <si>
    <t>滷豆腐</t>
  </si>
  <si>
    <t>素炒白菜</t>
  </si>
  <si>
    <t>照燒雞</t>
  </si>
  <si>
    <t>紅蘿蔔炒蛋</t>
  </si>
  <si>
    <t>豆瓣豆腐</t>
  </si>
  <si>
    <t>素滷丸</t>
  </si>
  <si>
    <t>素炒青花</t>
  </si>
  <si>
    <t>素肉排</t>
  </si>
  <si>
    <t>腰果雞丁</t>
  </si>
  <si>
    <t>鹽酥鮑菇</t>
  </si>
  <si>
    <t>木須白菜</t>
  </si>
  <si>
    <t>脆筍素排湯</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</si>
  <si>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111年 10月   1 日</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</si>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</sst>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_);[Red]\(0\)"/>
  </numFmts>
  <fonts count="47">
    <font>
      <sz val="12"/>
      <color theme="1"/>
      <name val="Calibri"/>
      <scheme val="minor"/>
    </font>
    <font>
      <sz val="11"/>
      <color theme="1"/>
      <name val="DFKai-SB"/>
      <family val="4"/>
      <charset val="136"/>
    </font>
    <font>
      <sz val="9"/>
      <color rgb="FF000000"/>
      <name val="PMingLiu"/>
      <family val="1"/>
      <charset val="136"/>
    </font>
    <font>
      <sz val="12"/>
      <color theme="1"/>
      <name val="Calibri"/>
    </font>
    <font>
      <sz val="11"/>
      <color rgb="FF000000"/>
      <name val="PMingLiu"/>
      <family val="1"/>
      <charset val="136"/>
    </font>
    <font>
      <u/>
      <sz val="12"/>
      <color theme="10"/>
      <name val="Arial"/>
    </font>
    <font>
      <sz val="14"/>
      <color theme="1"/>
      <name val="華康少女文字w5(p)"/>
      <family val="3"/>
      <charset val="136"/>
    </font>
    <font>
      <sz val="9"/>
      <color theme="1"/>
      <name val="Twentieth Century"/>
    </font>
    <font>
      <sz val="10"/>
      <color theme="1"/>
      <name val="PMingLiu"/>
      <family val="1"/>
      <charset val="136"/>
    </font>
    <font>
      <sz val="8"/>
      <color theme="1"/>
      <name val="PMingLiu"/>
      <family val="1"/>
      <charset val="136"/>
    </font>
    <font>
      <sz val="6"/>
      <color theme="1"/>
      <name val="PMingLiu"/>
      <family val="1"/>
      <charset val="136"/>
    </font>
    <font>
      <sz val="6"/>
      <color theme="1"/>
      <name val="Calibri"/>
      <family val="2"/>
    </font>
    <font>
      <sz val="12"/>
      <name val="Calibri"/>
      <family val="2"/>
    </font>
    <font>
      <sz val="12"/>
      <color theme="1"/>
      <name val="DFKai-SB"/>
      <family val="4"/>
      <charset val="136"/>
    </font>
    <font>
      <sz val="9"/>
      <color theme="1"/>
      <name val="Times New Roman"/>
      <family val="1"/>
    </font>
    <font>
      <sz val="12"/>
      <color rgb="FF0000FF"/>
      <name val="DFKai-SB"/>
      <family val="4"/>
      <charset val="136"/>
    </font>
    <font>
      <sz val="12"/>
      <color theme="1"/>
      <name val="Times New Roman"/>
      <family val="1"/>
    </font>
    <font>
      <sz val="8"/>
      <color theme="1"/>
      <name val="Times New Roman"/>
      <family val="1"/>
    </font>
    <font>
      <sz val="12"/>
      <color theme="1"/>
      <name val="PMingLiu"/>
      <family val="1"/>
      <charset val="136"/>
    </font>
    <font>
      <sz val="9"/>
      <color theme="1"/>
      <name val="DFKai-SB"/>
      <family val="4"/>
      <charset val="136"/>
    </font>
    <font>
      <sz val="12"/>
      <color theme="1"/>
      <name val="MingLiu"/>
      <family val="3"/>
      <charset val="136"/>
    </font>
    <font>
      <sz val="12"/>
      <color theme="1"/>
      <name val="Arial"/>
      <family val="2"/>
    </font>
    <font>
      <sz val="10"/>
      <color theme="1"/>
      <name val="Calibri"/>
      <family val="2"/>
    </font>
    <font>
      <sz val="12"/>
      <color rgb="FF000000"/>
      <name val="DFKai-SB"/>
      <family val="4"/>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sz val="13"/>
      <color theme="1"/>
      <name val="Calibri"/>
      <family val="2"/>
    </font>
    <font>
      <b/>
      <sz val="13"/>
      <color theme="1"/>
      <name val="PMingLiu"/>
      <family val="1"/>
      <charset val="136"/>
    </font>
    <font>
      <sz val="13"/>
      <color theme="1"/>
      <name val="PMingLiu"/>
      <family val="1"/>
      <charset val="136"/>
    </font>
    <font>
      <sz val="11"/>
      <color theme="1"/>
      <name val="PMingLiu"/>
      <family val="1"/>
      <charset val="136"/>
    </font>
    <font>
      <sz val="8"/>
      <color rgb="FF0000FF"/>
      <name val="DFKai-SB"/>
      <family val="4"/>
      <charset val="136"/>
    </font>
    <font>
      <sz val="10"/>
      <color rgb="FF0000FF"/>
      <name val="DFKai-SB"/>
      <family val="4"/>
      <charset val="136"/>
    </font>
    <font>
      <sz val="6"/>
      <color theme="1"/>
      <name val="DFKai-SB"/>
      <family val="4"/>
      <charset val="136"/>
    </font>
    <font>
      <sz val="10"/>
      <color theme="1"/>
      <name val="DFKai-SB"/>
      <family val="4"/>
      <charset val="136"/>
    </font>
    <font>
      <sz val="8"/>
      <color theme="1"/>
      <name val="DFKai-SB"/>
      <family val="4"/>
      <charset val="136"/>
    </font>
    <font>
      <sz val="8"/>
      <color theme="1"/>
      <name val="Calibri"/>
      <family val="2"/>
    </font>
    <font>
      <sz val="8"/>
      <color theme="1"/>
      <name val="MingLiu"/>
      <family val="3"/>
      <charset val="136"/>
    </font>
    <font>
      <sz val="10"/>
      <color theme="1"/>
      <name val="MingLiu"/>
      <family val="3"/>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40">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9" fillId="0" borderId="2" xfId="0" applyFont="1" applyBorder="1" applyAlignment="1">
      <alignment vertical="center" wrapText="1"/>
    </xf>
    <xf numFmtId="0" fontId="13"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1" fontId="3" fillId="0" borderId="2" xfId="0" applyNumberFormat="1" applyFont="1" applyBorder="1" applyAlignment="1">
      <alignment vertical="center"/>
    </xf>
    <xf numFmtId="0" fontId="17" fillId="0" borderId="2" xfId="0" applyFont="1" applyBorder="1" applyAlignment="1">
      <alignment horizontal="left" vertical="center" wrapText="1"/>
    </xf>
    <xf numFmtId="0" fontId="9" fillId="0" borderId="2" xfId="0" applyFont="1" applyBorder="1" applyAlignment="1">
      <alignment horizontal="left" vertical="center" wrapText="1"/>
    </xf>
    <xf numFmtId="0" fontId="3" fillId="0" borderId="2" xfId="0" applyFont="1" applyBorder="1" applyAlignment="1">
      <alignment horizontal="left" vertical="center"/>
    </xf>
    <xf numFmtId="0" fontId="13" fillId="0" borderId="2" xfId="0" applyFont="1" applyBorder="1" applyAlignment="1">
      <alignment horizontal="left" wrapText="1"/>
    </xf>
    <xf numFmtId="0" fontId="3" fillId="0" borderId="2" xfId="0" applyFont="1" applyBorder="1" applyAlignment="1">
      <alignment horizontal="center" vertical="center" wrapText="1"/>
    </xf>
    <xf numFmtId="0" fontId="16" fillId="0" borderId="2" xfId="0" applyFont="1" applyBorder="1" applyAlignment="1">
      <alignment horizontal="right" vertical="center" wrapText="1"/>
    </xf>
    <xf numFmtId="0" fontId="18"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17" fillId="0" borderId="2" xfId="0" applyFont="1" applyBorder="1" applyAlignment="1">
      <alignment horizontal="right" vertical="center" wrapText="1"/>
    </xf>
    <xf numFmtId="0" fontId="9" fillId="0" borderId="2" xfId="0" applyFont="1" applyBorder="1" applyAlignment="1">
      <alignment horizontal="right" vertical="center" wrapText="1"/>
    </xf>
    <xf numFmtId="0" fontId="19" fillId="0" borderId="2" xfId="0" applyFont="1" applyBorder="1" applyAlignment="1">
      <alignment horizontal="center" vertical="center" wrapText="1"/>
    </xf>
    <xf numFmtId="0" fontId="18"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6" fillId="0" borderId="1" xfId="0" applyFont="1" applyBorder="1" applyAlignment="1">
      <alignment horizontal="left" vertical="center" wrapText="1"/>
    </xf>
    <xf numFmtId="1" fontId="3" fillId="0" borderId="1" xfId="0" applyNumberFormat="1" applyFont="1" applyBorder="1" applyAlignment="1">
      <alignment vertical="center"/>
    </xf>
    <xf numFmtId="0" fontId="17"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4" xfId="0" applyFont="1" applyBorder="1" applyAlignment="1">
      <alignment horizontal="center" vertical="center" wrapText="1"/>
    </xf>
    <xf numFmtId="0" fontId="20" fillId="0" borderId="4" xfId="0" applyFont="1" applyBorder="1" applyAlignment="1">
      <alignment horizontal="left" vertical="center" wrapText="1"/>
    </xf>
    <xf numFmtId="0" fontId="21" fillId="0" borderId="2" xfId="0" applyFont="1" applyBorder="1" applyAlignment="1">
      <alignment vertical="center" wrapText="1"/>
    </xf>
    <xf numFmtId="0" fontId="21" fillId="0" borderId="2" xfId="0" applyFont="1" applyBorder="1" applyAlignment="1">
      <alignment vertical="center"/>
    </xf>
    <xf numFmtId="0" fontId="13" fillId="0" borderId="3" xfId="0" applyFont="1" applyBorder="1" applyAlignment="1">
      <alignment horizontal="center" vertical="center" wrapText="1"/>
    </xf>
    <xf numFmtId="0" fontId="16" fillId="0" borderId="3" xfId="0" applyFont="1" applyBorder="1" applyAlignment="1">
      <alignment horizontal="left" vertical="center" wrapText="1"/>
    </xf>
    <xf numFmtId="0" fontId="18" fillId="0" borderId="3" xfId="0" applyFont="1" applyBorder="1" applyAlignment="1">
      <alignment horizontal="left" vertical="center" wrapText="1"/>
    </xf>
    <xf numFmtId="1" fontId="3" fillId="0" borderId="3" xfId="0" applyNumberFormat="1" applyFont="1" applyBorder="1" applyAlignment="1">
      <alignment vertical="center"/>
    </xf>
    <xf numFmtId="0" fontId="17" fillId="0" borderId="3" xfId="0" applyFont="1" applyBorder="1" applyAlignment="1">
      <alignment horizontal="left" vertical="center" wrapText="1"/>
    </xf>
    <xf numFmtId="0" fontId="9" fillId="0" borderId="3" xfId="0" applyFont="1" applyBorder="1" applyAlignment="1">
      <alignment horizontal="left" vertical="center" wrapText="1"/>
    </xf>
    <xf numFmtId="0" fontId="20"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vertical="center" wrapText="1"/>
    </xf>
    <xf numFmtId="0" fontId="19" fillId="0" borderId="2" xfId="0" applyFont="1" applyBorder="1" applyAlignment="1">
      <alignment horizontal="left" vertical="center" wrapText="1"/>
    </xf>
    <xf numFmtId="0" fontId="13" fillId="0" borderId="2" xfId="0" applyFont="1" applyBorder="1" applyAlignment="1">
      <alignment horizontal="right" vertical="center" wrapText="1"/>
    </xf>
    <xf numFmtId="0" fontId="22" fillId="0" borderId="2" xfId="0" applyFont="1" applyBorder="1" applyAlignment="1">
      <alignment horizontal="left" vertical="center" wrapText="1"/>
    </xf>
    <xf numFmtId="0" fontId="3" fillId="0" borderId="2" xfId="0" applyFont="1" applyBorder="1" applyAlignment="1">
      <alignment vertical="center"/>
    </xf>
    <xf numFmtId="0" fontId="23" fillId="0" borderId="2" xfId="0" applyFont="1" applyBorder="1" applyAlignment="1">
      <alignment horizontal="center" vertical="center" wrapText="1"/>
    </xf>
    <xf numFmtId="0" fontId="16" fillId="0" borderId="6" xfId="0" applyFont="1" applyBorder="1" applyAlignment="1">
      <alignment horizontal="left" vertical="center" wrapText="1"/>
    </xf>
    <xf numFmtId="1" fontId="3" fillId="0" borderId="2" xfId="0" applyNumberFormat="1" applyFont="1" applyBorder="1" applyAlignment="1">
      <alignment horizontal="center" vertical="center"/>
    </xf>
    <xf numFmtId="177" fontId="3" fillId="0" borderId="2" xfId="0" applyNumberFormat="1" applyFont="1" applyBorder="1" applyAlignment="1">
      <alignment vertical="center"/>
    </xf>
    <xf numFmtId="0" fontId="13" fillId="0" borderId="7" xfId="0" applyFont="1" applyBorder="1" applyAlignment="1">
      <alignment horizontal="center" vertical="center" wrapText="1"/>
    </xf>
    <xf numFmtId="0" fontId="13" fillId="0" borderId="2" xfId="0" applyFont="1" applyBorder="1" applyAlignment="1">
      <alignment vertical="center" wrapText="1"/>
    </xf>
    <xf numFmtId="0" fontId="16" fillId="0" borderId="8" xfId="0" applyFont="1" applyBorder="1" applyAlignment="1">
      <alignment horizontal="left" vertical="center" wrapText="1"/>
    </xf>
    <xf numFmtId="176" fontId="17"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3" fillId="0" borderId="2" xfId="0" applyFont="1" applyBorder="1" applyAlignment="1">
      <alignment horizontal="center" vertical="top" wrapText="1"/>
    </xf>
    <xf numFmtId="0" fontId="16" fillId="0" borderId="9" xfId="0" applyFont="1" applyBorder="1" applyAlignment="1">
      <alignment horizontal="left" vertical="center" wrapText="1"/>
    </xf>
    <xf numFmtId="0" fontId="18" fillId="0" borderId="1" xfId="0" applyFont="1" applyBorder="1" applyAlignment="1">
      <alignment horizontal="left" vertical="center" wrapText="1"/>
    </xf>
    <xf numFmtId="0" fontId="21" fillId="0" borderId="0" xfId="0" applyFont="1" applyAlignment="1">
      <alignment vertical="center"/>
    </xf>
    <xf numFmtId="0" fontId="24" fillId="0" borderId="10" xfId="0" applyFont="1" applyBorder="1" applyAlignment="1">
      <alignment horizontal="center" vertical="center" wrapText="1"/>
    </xf>
    <xf numFmtId="0" fontId="2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 fontId="3" fillId="0" borderId="0" xfId="0" applyNumberFormat="1" applyFont="1" applyAlignment="1">
      <alignment vertical="center"/>
    </xf>
    <xf numFmtId="0" fontId="17" fillId="0" borderId="0" xfId="0" applyFont="1" applyAlignment="1">
      <alignment horizontal="left" vertical="center" wrapText="1"/>
    </xf>
    <xf numFmtId="0" fontId="9" fillId="0" borderId="0" xfId="0" applyFont="1" applyAlignment="1">
      <alignment horizontal="left" vertical="center" wrapText="1"/>
    </xf>
    <xf numFmtId="0" fontId="26" fillId="0" borderId="0" xfId="0" applyFont="1" applyAlignment="1">
      <alignment vertical="center"/>
    </xf>
    <xf numFmtId="0" fontId="18" fillId="0" borderId="0" xfId="0" applyFont="1" applyAlignment="1">
      <alignment horizontal="center" wrapText="1"/>
    </xf>
    <xf numFmtId="0" fontId="27" fillId="0" borderId="0" xfId="0" applyFont="1" applyAlignment="1">
      <alignment horizontal="center" wrapText="1"/>
    </xf>
    <xf numFmtId="0" fontId="1"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 xfId="0" applyFont="1" applyBorder="1" applyAlignment="1">
      <alignment vertical="top" wrapText="1"/>
    </xf>
    <xf numFmtId="0" fontId="33" fillId="0" borderId="0" xfId="0" applyFont="1" applyAlignment="1">
      <alignment horizontal="left" vertical="center"/>
    </xf>
    <xf numFmtId="0" fontId="32" fillId="0" borderId="0" xfId="0" applyFont="1" applyAlignment="1">
      <alignment horizontal="left" vertical="center"/>
    </xf>
    <xf numFmtId="0" fontId="35" fillId="0" borderId="2" xfId="0" applyFont="1" applyBorder="1" applyAlignment="1">
      <alignment horizontal="left" vertical="center" wrapText="1"/>
    </xf>
    <xf numFmtId="0" fontId="35" fillId="0" borderId="2" xfId="0" applyFont="1" applyBorder="1" applyAlignment="1">
      <alignment horizontal="left" vertical="center"/>
    </xf>
    <xf numFmtId="0" fontId="36" fillId="0" borderId="2" xfId="0" applyFont="1" applyBorder="1" applyAlignment="1">
      <alignment horizontal="left" vertical="center" wrapText="1"/>
    </xf>
    <xf numFmtId="0" fontId="37" fillId="0" borderId="2" xfId="0" applyFont="1" applyBorder="1" applyAlignment="1">
      <alignment horizontal="center" vertical="center" wrapText="1"/>
    </xf>
    <xf numFmtId="0" fontId="38" fillId="0" borderId="2" xfId="0" applyFont="1" applyBorder="1" applyAlignment="1">
      <alignment vertical="center" wrapText="1"/>
    </xf>
    <xf numFmtId="0" fontId="22" fillId="0" borderId="2" xfId="0" applyFont="1" applyBorder="1" applyAlignment="1">
      <alignment vertical="center"/>
    </xf>
    <xf numFmtId="0" fontId="38" fillId="0" borderId="2" xfId="0" applyFont="1" applyBorder="1" applyAlignment="1">
      <alignment horizontal="center" wrapText="1"/>
    </xf>
    <xf numFmtId="0" fontId="39" fillId="0" borderId="2" xfId="0" applyFont="1" applyBorder="1" applyAlignment="1">
      <alignment horizontal="center" wrapText="1"/>
    </xf>
    <xf numFmtId="0" fontId="40"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3" xfId="0" applyFont="1" applyBorder="1" applyAlignment="1">
      <alignment horizontal="center" vertical="top" wrapText="1"/>
    </xf>
    <xf numFmtId="0" fontId="1" fillId="0" borderId="3" xfId="0" applyFont="1" applyBorder="1" applyAlignment="1">
      <alignment horizontal="left" vertical="top" wrapText="1"/>
    </xf>
    <xf numFmtId="0" fontId="39" fillId="0" borderId="3" xfId="0" applyFont="1" applyBorder="1" applyAlignment="1">
      <alignment horizontal="center" vertical="center" wrapText="1"/>
    </xf>
    <xf numFmtId="0" fontId="41"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8" fillId="0" borderId="2" xfId="0" applyFont="1" applyBorder="1" applyAlignment="1">
      <alignment horizontal="center" vertical="top" wrapText="1"/>
    </xf>
    <xf numFmtId="0" fontId="38" fillId="0" borderId="4" xfId="0" applyFont="1" applyBorder="1" applyAlignment="1">
      <alignment horizontal="center" vertical="center" wrapText="1"/>
    </xf>
    <xf numFmtId="0" fontId="42" fillId="0" borderId="2" xfId="0" applyFont="1" applyBorder="1" applyAlignment="1">
      <alignment horizontal="center" vertical="center"/>
    </xf>
    <xf numFmtId="0" fontId="19" fillId="0" borderId="2" xfId="0" applyFont="1" applyBorder="1" applyAlignment="1">
      <alignment vertical="center" wrapText="1"/>
    </xf>
    <xf numFmtId="0" fontId="38" fillId="0" borderId="2" xfId="0" applyFont="1" applyBorder="1" applyAlignment="1">
      <alignment horizontal="left" vertical="center" wrapText="1"/>
    </xf>
    <xf numFmtId="0" fontId="39" fillId="0" borderId="2" xfId="0" applyFont="1" applyBorder="1" applyAlignment="1">
      <alignment horizontal="left" vertical="center" wrapText="1"/>
    </xf>
    <xf numFmtId="0" fontId="22" fillId="0" borderId="2" xfId="0" applyFont="1" applyBorder="1" applyAlignment="1">
      <alignment horizontal="center" vertical="center"/>
    </xf>
    <xf numFmtId="0" fontId="42" fillId="0" borderId="4" xfId="0" applyFont="1" applyBorder="1" applyAlignment="1">
      <alignment vertical="center" wrapText="1"/>
    </xf>
    <xf numFmtId="0" fontId="11" fillId="0" borderId="2" xfId="0" applyFont="1" applyBorder="1" applyAlignment="1">
      <alignment vertical="center" wrapText="1"/>
    </xf>
    <xf numFmtId="0" fontId="1" fillId="0" borderId="2" xfId="0" applyFont="1" applyBorder="1" applyAlignment="1">
      <alignment vertical="center" wrapText="1"/>
    </xf>
    <xf numFmtId="0" fontId="39" fillId="0" borderId="2" xfId="0" applyFont="1" applyBorder="1" applyAlignment="1">
      <alignment horizontal="center" vertical="top" wrapText="1"/>
    </xf>
    <xf numFmtId="0" fontId="1" fillId="0" borderId="2" xfId="0" applyFont="1" applyBorder="1" applyAlignment="1">
      <alignment vertical="top" wrapText="1"/>
    </xf>
    <xf numFmtId="0" fontId="19" fillId="0" borderId="2" xfId="0" applyFont="1" applyBorder="1" applyAlignment="1">
      <alignment vertical="top" wrapText="1"/>
    </xf>
    <xf numFmtId="0" fontId="33" fillId="0" borderId="4" xfId="0" applyFont="1" applyBorder="1" applyAlignment="1">
      <alignment horizontal="center" vertical="center" wrapText="1"/>
    </xf>
    <xf numFmtId="0" fontId="12" fillId="0" borderId="6" xfId="0" applyFont="1" applyBorder="1" applyAlignment="1">
      <alignment vertical="center"/>
    </xf>
    <xf numFmtId="0" fontId="12" fillId="0" borderId="5" xfId="0" applyFont="1" applyBorder="1" applyAlignment="1">
      <alignment vertical="center"/>
    </xf>
    <xf numFmtId="0" fontId="20" fillId="0" borderId="4" xfId="0" applyFont="1" applyBorder="1" applyAlignment="1">
      <alignment horizontal="left" vertical="center" wrapText="1"/>
    </xf>
    <xf numFmtId="0" fontId="13" fillId="0" borderId="4" xfId="0" applyFont="1" applyBorder="1" applyAlignment="1">
      <alignment horizontal="left" vertical="center" wrapText="1"/>
    </xf>
    <xf numFmtId="0" fontId="29" fillId="0" borderId="0" xfId="0" applyFont="1" applyAlignment="1">
      <alignment horizontal="left" vertical="center"/>
    </xf>
    <xf numFmtId="0" fontId="0" fillId="0" borderId="0" xfId="0" applyFont="1" applyAlignment="1">
      <alignment vertical="center"/>
    </xf>
    <xf numFmtId="0" fontId="33" fillId="0" borderId="4" xfId="0" applyFont="1" applyBorder="1" applyAlignment="1">
      <alignment horizontal="center" vertical="top" wrapText="1"/>
    </xf>
    <xf numFmtId="0" fontId="3" fillId="0" borderId="4"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top" wrapText="1"/>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8" fillId="0" borderId="1" xfId="0" applyFont="1" applyBorder="1" applyAlignment="1">
      <alignment horizontal="center" vertical="center" wrapText="1"/>
    </xf>
    <xf numFmtId="0" fontId="12" fillId="0" borderId="3" xfId="0" applyFont="1" applyBorder="1" applyAlignment="1">
      <alignment vertical="center"/>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wrapText="1"/>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34" fillId="0" borderId="0" xfId="0" applyFont="1" applyAlignment="1">
      <alignment horizontal="center" vertical="center"/>
    </xf>
    <xf numFmtId="0" fontId="20" fillId="0" borderId="4" xfId="0" applyFont="1" applyBorder="1" applyAlignment="1">
      <alignment horizontal="center" vertical="center"/>
    </xf>
    <xf numFmtId="0" fontId="38" fillId="0" borderId="10" xfId="0" applyFont="1" applyBorder="1" applyAlignment="1">
      <alignment horizontal="center" vertical="top" wrapText="1"/>
    </xf>
    <xf numFmtId="0" fontId="12" fillId="0" borderId="8" xfId="0" applyFont="1"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9</xdr:col>
      <xdr:colOff>161925</xdr:colOff>
      <xdr:row>32</xdr:row>
      <xdr:rowOff>28575</xdr:rowOff>
    </xdr:from>
    <xdr:ext cx="1209675" cy="885825"/>
    <xdr:pic>
      <xdr:nvPicPr>
        <xdr:cNvPr id="2" name="image1.jpg" descr="11725018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638175</xdr:colOff>
      <xdr:row>25</xdr:row>
      <xdr:rowOff>209550</xdr:rowOff>
    </xdr:from>
    <xdr:ext cx="133350" cy="371475"/>
    <xdr:pic>
      <xdr:nvPicPr>
        <xdr:cNvPr id="4" name="image2.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0</xdr:rowOff>
    </xdr:from>
    <xdr:ext cx="971550" cy="1200150"/>
    <xdr:pic>
      <xdr:nvPicPr>
        <xdr:cNvPr id="2" name="image4.jpg" descr="MR90043879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57150</xdr:colOff>
      <xdr:row>32</xdr:row>
      <xdr:rowOff>47625</xdr:rowOff>
    </xdr:from>
    <xdr:ext cx="1209675" cy="885825"/>
    <xdr:pic>
      <xdr:nvPicPr>
        <xdr:cNvPr id="3" name="image1.jpg" descr="117250186.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class.tn.edu.tw/modules/tad_web/link.php?WebID=4043&amp;LinkID=4348"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tabSelected="1" topLeftCell="A7" workbookViewId="0">
      <selection activeCell="AE14" sqref="AE14"/>
    </sheetView>
  </sheetViews>
  <sheetFormatPr defaultColWidth="11.19921875" defaultRowHeight="15" customHeight="1"/>
  <cols>
    <col min="1" max="1" width="3.796875" customWidth="1"/>
    <col min="2" max="2" width="5.796875" customWidth="1"/>
    <col min="3" max="3" width="3" customWidth="1"/>
    <col min="4" max="4" width="6.59765625" customWidth="1"/>
    <col min="5" max="5" width="10.19921875" customWidth="1"/>
    <col min="6" max="6" width="8.69921875" customWidth="1"/>
    <col min="7" max="7" width="8.8984375" customWidth="1"/>
    <col min="8" max="8" width="7.69921875" customWidth="1"/>
    <col min="9" max="9" width="4" customWidth="1"/>
    <col min="10" max="10" width="2" customWidth="1"/>
    <col min="11" max="11" width="2.69921875" customWidth="1"/>
    <col min="12" max="12" width="3" customWidth="1"/>
    <col min="13" max="13" width="2.3984375" customWidth="1"/>
    <col min="14" max="15" width="2.19921875" customWidth="1"/>
    <col min="16" max="16" width="3" customWidth="1"/>
    <col min="17" max="17" width="2.796875" customWidth="1"/>
    <col min="18" max="18" width="2.69921875" customWidth="1"/>
    <col min="19" max="19" width="2.19921875" customWidth="1"/>
    <col min="20" max="20" width="2.796875" customWidth="1"/>
    <col min="21" max="22" width="2.19921875" customWidth="1"/>
    <col min="23" max="23" width="3.19921875" customWidth="1"/>
    <col min="24" max="26" width="5.296875" customWidth="1"/>
  </cols>
  <sheetData>
    <row r="1" spans="1:23" ht="16.5" customHeight="1">
      <c r="A1" s="134"/>
      <c r="B1" s="118"/>
      <c r="C1" s="118"/>
      <c r="D1" s="124" t="s">
        <v>0</v>
      </c>
      <c r="E1" s="118"/>
      <c r="F1" s="118"/>
      <c r="G1" s="118"/>
      <c r="H1" s="125" t="s">
        <v>1</v>
      </c>
      <c r="I1" s="118"/>
      <c r="J1" s="118"/>
      <c r="K1" s="118"/>
      <c r="L1" s="118"/>
      <c r="M1" s="118"/>
      <c r="N1" s="118"/>
      <c r="O1" s="118"/>
      <c r="P1" s="118"/>
    </row>
    <row r="2" spans="1:23" ht="15.75" customHeight="1">
      <c r="A2" s="118"/>
      <c r="B2" s="118"/>
      <c r="C2" s="118"/>
      <c r="D2" s="118"/>
      <c r="E2" s="118"/>
      <c r="F2" s="118"/>
      <c r="G2" s="118"/>
      <c r="H2" s="123" t="s">
        <v>2</v>
      </c>
      <c r="I2" s="118"/>
      <c r="J2" s="118"/>
      <c r="K2" s="118"/>
      <c r="L2" s="118"/>
      <c r="M2" s="118"/>
      <c r="N2" s="118"/>
      <c r="O2" s="118"/>
      <c r="P2" s="118"/>
    </row>
    <row r="3" spans="1:23" ht="15.75" customHeight="1">
      <c r="A3" s="118"/>
      <c r="B3" s="118"/>
      <c r="C3" s="118"/>
      <c r="D3" s="118"/>
      <c r="E3" s="118"/>
      <c r="F3" s="118"/>
      <c r="G3" s="118"/>
      <c r="H3" s="123" t="s">
        <v>3</v>
      </c>
      <c r="I3" s="118"/>
      <c r="J3" s="118"/>
      <c r="K3" s="118"/>
      <c r="L3" s="118"/>
      <c r="M3" s="118"/>
      <c r="N3" s="118"/>
      <c r="O3" s="118"/>
      <c r="P3" s="118"/>
    </row>
    <row r="4" spans="1:23" ht="15.75" customHeight="1">
      <c r="A4" s="118"/>
      <c r="B4" s="118"/>
      <c r="C4" s="118"/>
      <c r="D4" s="126" t="s">
        <v>4</v>
      </c>
      <c r="E4" s="118"/>
      <c r="F4" s="118"/>
      <c r="G4" s="118"/>
      <c r="H4" s="123" t="s">
        <v>5</v>
      </c>
      <c r="I4" s="118"/>
      <c r="J4" s="118"/>
      <c r="K4" s="118"/>
      <c r="L4" s="118"/>
      <c r="M4" s="118"/>
      <c r="N4" s="118"/>
      <c r="O4" s="118"/>
      <c r="P4" s="118"/>
    </row>
    <row r="5" spans="1:23" ht="15.75" customHeight="1">
      <c r="A5" s="118"/>
      <c r="B5" s="118"/>
      <c r="C5" s="118"/>
      <c r="D5" s="118"/>
      <c r="E5" s="118"/>
      <c r="F5" s="118"/>
      <c r="G5" s="118"/>
      <c r="H5" s="123" t="s">
        <v>6</v>
      </c>
      <c r="I5" s="118"/>
      <c r="J5" s="118"/>
      <c r="K5" s="118"/>
      <c r="L5" s="118"/>
      <c r="M5" s="118"/>
      <c r="N5" s="2"/>
      <c r="O5" s="2"/>
      <c r="P5" s="2"/>
    </row>
    <row r="6" spans="1:23" ht="15.75" customHeight="1">
      <c r="A6" s="118"/>
      <c r="B6" s="118"/>
      <c r="C6" s="118"/>
      <c r="D6" s="2"/>
      <c r="E6" s="2"/>
      <c r="F6" s="2"/>
      <c r="G6" s="2"/>
      <c r="H6" s="123" t="s">
        <v>7</v>
      </c>
      <c r="I6" s="118"/>
      <c r="J6" s="118"/>
      <c r="K6" s="118"/>
      <c r="L6" s="118"/>
      <c r="M6" s="118"/>
      <c r="N6" s="118"/>
      <c r="O6" s="118"/>
      <c r="P6" s="118"/>
    </row>
    <row r="7" spans="1:23" ht="15.75" customHeight="1">
      <c r="A7" s="127" t="s">
        <v>8</v>
      </c>
      <c r="B7" s="118"/>
      <c r="C7" s="118"/>
      <c r="D7" s="118"/>
      <c r="E7" s="118"/>
      <c r="F7" s="118"/>
      <c r="G7" s="118"/>
      <c r="H7" s="118"/>
      <c r="I7" s="118"/>
      <c r="J7" s="118"/>
      <c r="K7" s="118"/>
      <c r="L7" s="118"/>
      <c r="M7" s="118"/>
      <c r="N7" s="118"/>
      <c r="O7" s="118"/>
    </row>
    <row r="8" spans="1:23" ht="21.75" customHeight="1">
      <c r="A8" s="135" t="s">
        <v>9</v>
      </c>
      <c r="B8" s="128" t="s">
        <v>10</v>
      </c>
      <c r="C8" s="128" t="s">
        <v>11</v>
      </c>
      <c r="D8" s="128" t="s">
        <v>12</v>
      </c>
      <c r="E8" s="128" t="s">
        <v>13</v>
      </c>
      <c r="F8" s="128" t="s">
        <v>14</v>
      </c>
      <c r="G8" s="128" t="s">
        <v>15</v>
      </c>
      <c r="H8" s="128" t="s">
        <v>16</v>
      </c>
      <c r="I8" s="3" t="s">
        <v>17</v>
      </c>
      <c r="J8" s="130" t="s">
        <v>18</v>
      </c>
      <c r="K8" s="131" t="s">
        <v>19</v>
      </c>
      <c r="L8" s="130" t="s">
        <v>20</v>
      </c>
      <c r="M8" s="130" t="s">
        <v>21</v>
      </c>
      <c r="N8" s="130" t="s">
        <v>22</v>
      </c>
      <c r="O8" s="133" t="s">
        <v>23</v>
      </c>
      <c r="P8" s="132" t="s">
        <v>24</v>
      </c>
      <c r="Q8" s="130" t="s">
        <v>18</v>
      </c>
      <c r="R8" s="131" t="s">
        <v>19</v>
      </c>
      <c r="S8" s="130" t="s">
        <v>20</v>
      </c>
      <c r="T8" s="130" t="s">
        <v>21</v>
      </c>
      <c r="U8" s="130" t="s">
        <v>22</v>
      </c>
      <c r="V8" s="130" t="s">
        <v>23</v>
      </c>
      <c r="W8" s="132" t="s">
        <v>24</v>
      </c>
    </row>
    <row r="9" spans="1:23" ht="15" customHeight="1">
      <c r="A9" s="129"/>
      <c r="B9" s="129"/>
      <c r="C9" s="129"/>
      <c r="D9" s="129"/>
      <c r="E9" s="129"/>
      <c r="F9" s="129"/>
      <c r="G9" s="129"/>
      <c r="H9" s="129"/>
      <c r="I9" s="3" t="s">
        <v>25</v>
      </c>
      <c r="J9" s="129"/>
      <c r="K9" s="129"/>
      <c r="L9" s="129"/>
      <c r="M9" s="129"/>
      <c r="N9" s="129"/>
      <c r="O9" s="129"/>
      <c r="P9" s="129"/>
      <c r="Q9" s="129"/>
      <c r="R9" s="129"/>
      <c r="S9" s="129"/>
      <c r="T9" s="129"/>
      <c r="U9" s="129"/>
      <c r="V9" s="129"/>
      <c r="W9" s="129"/>
    </row>
    <row r="10" spans="1:23" ht="20.25" customHeight="1">
      <c r="A10" s="4">
        <v>1</v>
      </c>
      <c r="B10" s="5">
        <v>45201</v>
      </c>
      <c r="C10" s="4" t="s">
        <v>26</v>
      </c>
      <c r="D10" s="6" t="s">
        <v>27</v>
      </c>
      <c r="E10" s="7" t="s">
        <v>28</v>
      </c>
      <c r="F10" s="8" t="s">
        <v>29</v>
      </c>
      <c r="G10" s="6" t="s">
        <v>30</v>
      </c>
      <c r="H10" s="6" t="s">
        <v>31</v>
      </c>
      <c r="I10" s="4"/>
      <c r="J10" s="9">
        <v>5</v>
      </c>
      <c r="K10" s="9">
        <v>2</v>
      </c>
      <c r="L10" s="9">
        <v>1.6</v>
      </c>
      <c r="M10" s="9">
        <v>2</v>
      </c>
      <c r="N10" s="9"/>
      <c r="O10" s="9"/>
      <c r="P10" s="10">
        <f t="shared" ref="P10:P14" si="0">W10</f>
        <v>630</v>
      </c>
      <c r="Q10" s="11">
        <f t="shared" ref="Q10:Q14" si="1">J10*70</f>
        <v>350</v>
      </c>
      <c r="R10" s="12">
        <f t="shared" ref="R10:R11" si="2">K10*75</f>
        <v>150</v>
      </c>
      <c r="S10" s="12">
        <f t="shared" ref="S10:S14" si="3">L10*25</f>
        <v>40</v>
      </c>
      <c r="T10" s="12">
        <f t="shared" ref="T10:T14" si="4">M10*45</f>
        <v>90</v>
      </c>
      <c r="U10" s="12">
        <f t="shared" ref="U10:U14" si="5">N10*60</f>
        <v>0</v>
      </c>
      <c r="V10" s="12">
        <f t="shared" ref="V10:V12" si="6">O10*150</f>
        <v>0</v>
      </c>
      <c r="W10" s="10">
        <f t="shared" ref="W10:W14" si="7">SUM(Q10:V10)</f>
        <v>630</v>
      </c>
    </row>
    <row r="11" spans="1:23" ht="21.75" customHeight="1">
      <c r="A11" s="4">
        <v>2</v>
      </c>
      <c r="B11" s="5">
        <v>45202</v>
      </c>
      <c r="C11" s="4" t="s">
        <v>32</v>
      </c>
      <c r="D11" s="8" t="s">
        <v>33</v>
      </c>
      <c r="E11" s="13" t="s">
        <v>34</v>
      </c>
      <c r="F11" s="13" t="s">
        <v>35</v>
      </c>
      <c r="G11" s="8" t="s">
        <v>36</v>
      </c>
      <c r="H11" s="8" t="s">
        <v>37</v>
      </c>
      <c r="I11" s="4" t="s">
        <v>17</v>
      </c>
      <c r="J11" s="9">
        <v>5</v>
      </c>
      <c r="K11" s="9">
        <v>1.8</v>
      </c>
      <c r="L11" s="9">
        <v>1.6</v>
      </c>
      <c r="M11" s="9">
        <v>2.1</v>
      </c>
      <c r="N11" s="9">
        <v>1</v>
      </c>
      <c r="O11" s="9"/>
      <c r="P11" s="10">
        <f t="shared" si="0"/>
        <v>679.5</v>
      </c>
      <c r="Q11" s="11">
        <f t="shared" si="1"/>
        <v>350</v>
      </c>
      <c r="R11" s="12">
        <f t="shared" si="2"/>
        <v>135</v>
      </c>
      <c r="S11" s="12">
        <f t="shared" si="3"/>
        <v>40</v>
      </c>
      <c r="T11" s="12">
        <f t="shared" si="4"/>
        <v>94.5</v>
      </c>
      <c r="U11" s="12">
        <f t="shared" si="5"/>
        <v>60</v>
      </c>
      <c r="V11" s="12">
        <f t="shared" si="6"/>
        <v>0</v>
      </c>
      <c r="W11" s="10">
        <f t="shared" si="7"/>
        <v>679.5</v>
      </c>
    </row>
    <row r="12" spans="1:23" ht="23.25" customHeight="1">
      <c r="A12" s="4">
        <v>3</v>
      </c>
      <c r="B12" s="5">
        <v>45203</v>
      </c>
      <c r="C12" s="4" t="s">
        <v>38</v>
      </c>
      <c r="D12" s="14" t="s">
        <v>39</v>
      </c>
      <c r="E12" s="14" t="s">
        <v>40</v>
      </c>
      <c r="F12" s="14" t="s">
        <v>41</v>
      </c>
      <c r="G12" s="14" t="s">
        <v>42</v>
      </c>
      <c r="H12" s="14" t="s">
        <v>43</v>
      </c>
      <c r="I12" s="15" t="s">
        <v>25</v>
      </c>
      <c r="J12" s="16">
        <v>5</v>
      </c>
      <c r="K12" s="17">
        <v>2</v>
      </c>
      <c r="L12" s="17">
        <v>1.7</v>
      </c>
      <c r="M12" s="17">
        <v>2.2000000000000002</v>
      </c>
      <c r="N12" s="17"/>
      <c r="O12" s="17">
        <v>1</v>
      </c>
      <c r="P12" s="18">
        <f t="shared" si="0"/>
        <v>751.5</v>
      </c>
      <c r="Q12" s="19">
        <f t="shared" si="1"/>
        <v>350</v>
      </c>
      <c r="R12" s="20">
        <f>K12*55</f>
        <v>110</v>
      </c>
      <c r="S12" s="20">
        <f t="shared" si="3"/>
        <v>42.5</v>
      </c>
      <c r="T12" s="20">
        <f t="shared" si="4"/>
        <v>99.000000000000014</v>
      </c>
      <c r="U12" s="20">
        <f t="shared" si="5"/>
        <v>0</v>
      </c>
      <c r="V12" s="20">
        <f t="shared" si="6"/>
        <v>150</v>
      </c>
      <c r="W12" s="18">
        <f t="shared" si="7"/>
        <v>751.5</v>
      </c>
    </row>
    <row r="13" spans="1:23" ht="21.75" customHeight="1">
      <c r="A13" s="4">
        <v>4</v>
      </c>
      <c r="B13" s="5">
        <v>45204</v>
      </c>
      <c r="C13" s="4" t="s">
        <v>44</v>
      </c>
      <c r="D13" s="8" t="s">
        <v>45</v>
      </c>
      <c r="E13" s="8" t="s">
        <v>46</v>
      </c>
      <c r="F13" s="8" t="s">
        <v>29</v>
      </c>
      <c r="G13" s="8" t="s">
        <v>47</v>
      </c>
      <c r="H13" s="8" t="s">
        <v>48</v>
      </c>
      <c r="I13" s="21" t="s">
        <v>49</v>
      </c>
      <c r="J13" s="9">
        <v>5</v>
      </c>
      <c r="K13" s="22">
        <v>2.2000000000000002</v>
      </c>
      <c r="L13" s="22">
        <v>1.5</v>
      </c>
      <c r="M13" s="22">
        <v>2.2000000000000002</v>
      </c>
      <c r="N13" s="22">
        <v>1</v>
      </c>
      <c r="O13" s="22">
        <v>1</v>
      </c>
      <c r="P13" s="10">
        <f t="shared" si="0"/>
        <v>831.5</v>
      </c>
      <c r="Q13" s="11">
        <f t="shared" si="1"/>
        <v>350</v>
      </c>
      <c r="R13" s="12">
        <f t="shared" ref="R13:R14" si="8">K13*75</f>
        <v>165</v>
      </c>
      <c r="S13" s="12">
        <f t="shared" si="3"/>
        <v>37.5</v>
      </c>
      <c r="T13" s="12">
        <f t="shared" si="4"/>
        <v>99.000000000000014</v>
      </c>
      <c r="U13" s="12">
        <f t="shared" si="5"/>
        <v>60</v>
      </c>
      <c r="V13" s="12">
        <f t="shared" ref="V13:V14" si="9">O13*120</f>
        <v>120</v>
      </c>
      <c r="W13" s="10">
        <f t="shared" si="7"/>
        <v>831.5</v>
      </c>
    </row>
    <row r="14" spans="1:23" ht="22.5" customHeight="1">
      <c r="A14" s="4">
        <v>5</v>
      </c>
      <c r="B14" s="5">
        <v>45205</v>
      </c>
      <c r="C14" s="4" t="s">
        <v>50</v>
      </c>
      <c r="D14" s="23" t="s">
        <v>51</v>
      </c>
      <c r="E14" s="23" t="s">
        <v>52</v>
      </c>
      <c r="F14" s="23" t="s">
        <v>53</v>
      </c>
      <c r="G14" s="23" t="s">
        <v>54</v>
      </c>
      <c r="H14" s="23" t="s">
        <v>55</v>
      </c>
      <c r="I14" s="24" t="s">
        <v>17</v>
      </c>
      <c r="J14" s="25">
        <v>5</v>
      </c>
      <c r="K14" s="25">
        <v>2</v>
      </c>
      <c r="L14" s="25">
        <v>1.5</v>
      </c>
      <c r="M14" s="25">
        <v>2.2999999999999998</v>
      </c>
      <c r="N14" s="25">
        <v>1</v>
      </c>
      <c r="O14" s="25"/>
      <c r="P14" s="26">
        <f t="shared" si="0"/>
        <v>701</v>
      </c>
      <c r="Q14" s="27">
        <f t="shared" si="1"/>
        <v>350</v>
      </c>
      <c r="R14" s="28">
        <f t="shared" si="8"/>
        <v>150</v>
      </c>
      <c r="S14" s="28">
        <f t="shared" si="3"/>
        <v>37.5</v>
      </c>
      <c r="T14" s="28">
        <f t="shared" si="4"/>
        <v>103.49999999999999</v>
      </c>
      <c r="U14" s="28">
        <f t="shared" si="5"/>
        <v>60</v>
      </c>
      <c r="V14" s="28">
        <f t="shared" si="9"/>
        <v>0</v>
      </c>
      <c r="W14" s="26">
        <f t="shared" si="7"/>
        <v>701</v>
      </c>
    </row>
    <row r="15" spans="1:23" ht="23.25" customHeight="1">
      <c r="A15" s="4">
        <v>6</v>
      </c>
      <c r="B15" s="5">
        <v>45208</v>
      </c>
      <c r="C15" s="29" t="s">
        <v>26</v>
      </c>
      <c r="D15" s="115" t="s">
        <v>56</v>
      </c>
      <c r="E15" s="114"/>
      <c r="F15" s="114"/>
      <c r="G15" s="114"/>
      <c r="H15" s="113"/>
      <c r="I15" s="31"/>
      <c r="J15" s="32"/>
      <c r="K15" s="32"/>
      <c r="L15" s="32"/>
      <c r="M15" s="32"/>
      <c r="N15" s="32"/>
      <c r="O15" s="32"/>
      <c r="P15" s="32"/>
      <c r="Q15" s="32"/>
      <c r="R15" s="32"/>
      <c r="S15" s="32"/>
      <c r="T15" s="32"/>
      <c r="U15" s="32"/>
      <c r="V15" s="32"/>
      <c r="W15" s="32"/>
    </row>
    <row r="16" spans="1:23" ht="17.25" customHeight="1">
      <c r="A16" s="4">
        <v>7</v>
      </c>
      <c r="B16" s="5">
        <v>45209</v>
      </c>
      <c r="C16" s="4" t="s">
        <v>32</v>
      </c>
      <c r="D16" s="115" t="s">
        <v>57</v>
      </c>
      <c r="E16" s="114"/>
      <c r="F16" s="114"/>
      <c r="G16" s="114"/>
      <c r="H16" s="113"/>
      <c r="I16" s="33"/>
      <c r="J16" s="34"/>
      <c r="K16" s="35"/>
      <c r="L16" s="35"/>
      <c r="M16" s="35"/>
      <c r="N16" s="35"/>
      <c r="O16" s="35"/>
      <c r="P16" s="36"/>
      <c r="Q16" s="37"/>
      <c r="R16" s="38"/>
      <c r="S16" s="38"/>
      <c r="T16" s="38"/>
      <c r="U16" s="38"/>
      <c r="V16" s="38"/>
      <c r="W16" s="36"/>
    </row>
    <row r="17" spans="1:26" ht="18.75" customHeight="1">
      <c r="A17" s="4">
        <v>8</v>
      </c>
      <c r="B17" s="5">
        <v>45210</v>
      </c>
      <c r="C17" s="4" t="s">
        <v>38</v>
      </c>
      <c r="D17" s="116" t="s">
        <v>58</v>
      </c>
      <c r="E17" s="113"/>
      <c r="F17" s="8" t="s">
        <v>59</v>
      </c>
      <c r="G17" s="8" t="s">
        <v>60</v>
      </c>
      <c r="H17" s="6" t="s">
        <v>61</v>
      </c>
      <c r="I17" s="4" t="s">
        <v>25</v>
      </c>
      <c r="J17" s="9">
        <v>5</v>
      </c>
      <c r="K17" s="9">
        <v>2.2000000000000002</v>
      </c>
      <c r="L17" s="9">
        <v>1.5</v>
      </c>
      <c r="M17" s="9">
        <v>2</v>
      </c>
      <c r="N17" s="9"/>
      <c r="O17" s="9">
        <v>1</v>
      </c>
      <c r="P17" s="10">
        <f t="shared" ref="P17:P28" si="10">W17</f>
        <v>762.5</v>
      </c>
      <c r="Q17" s="11">
        <f t="shared" ref="Q17:Q31" si="11">J17*70</f>
        <v>350</v>
      </c>
      <c r="R17" s="12">
        <f t="shared" ref="R17:R31" si="12">K17*75</f>
        <v>165</v>
      </c>
      <c r="S17" s="12">
        <f t="shared" ref="S17:S31" si="13">L17*25</f>
        <v>37.5</v>
      </c>
      <c r="T17" s="12">
        <f t="shared" ref="T17:T31" si="14">M17*45</f>
        <v>90</v>
      </c>
      <c r="U17" s="12">
        <f t="shared" ref="U17:U20" si="15">N17*60</f>
        <v>0</v>
      </c>
      <c r="V17" s="12">
        <f t="shared" ref="V17:V31" si="16">O17*120</f>
        <v>120</v>
      </c>
      <c r="W17" s="10">
        <f t="shared" ref="W17:W27" si="17">SUM(Q17:V17)</f>
        <v>762.5</v>
      </c>
    </row>
    <row r="18" spans="1:26" ht="18.75" customHeight="1">
      <c r="A18" s="4">
        <v>9</v>
      </c>
      <c r="B18" s="5">
        <v>45211</v>
      </c>
      <c r="C18" s="4" t="s">
        <v>44</v>
      </c>
      <c r="D18" s="8" t="s">
        <v>45</v>
      </c>
      <c r="E18" s="6" t="s">
        <v>62</v>
      </c>
      <c r="F18" s="8" t="s">
        <v>29</v>
      </c>
      <c r="G18" s="8" t="s">
        <v>63</v>
      </c>
      <c r="H18" s="8" t="s">
        <v>64</v>
      </c>
      <c r="I18" s="39"/>
      <c r="J18" s="9">
        <v>5</v>
      </c>
      <c r="K18" s="22">
        <v>2.2999999999999998</v>
      </c>
      <c r="L18" s="22">
        <v>1.5</v>
      </c>
      <c r="M18" s="22">
        <v>3.2</v>
      </c>
      <c r="N18" s="22">
        <v>1</v>
      </c>
      <c r="O18" s="22"/>
      <c r="P18" s="10">
        <f t="shared" si="10"/>
        <v>764</v>
      </c>
      <c r="Q18" s="11">
        <f t="shared" si="11"/>
        <v>350</v>
      </c>
      <c r="R18" s="12">
        <f t="shared" si="12"/>
        <v>172.5</v>
      </c>
      <c r="S18" s="12">
        <f t="shared" si="13"/>
        <v>37.5</v>
      </c>
      <c r="T18" s="12">
        <f t="shared" si="14"/>
        <v>144</v>
      </c>
      <c r="U18" s="12">
        <f t="shared" si="15"/>
        <v>60</v>
      </c>
      <c r="V18" s="12">
        <f t="shared" si="16"/>
        <v>0</v>
      </c>
      <c r="W18" s="10">
        <f t="shared" si="17"/>
        <v>764</v>
      </c>
    </row>
    <row r="19" spans="1:26" ht="19.5" customHeight="1">
      <c r="A19" s="4">
        <v>10</v>
      </c>
      <c r="B19" s="5">
        <v>45212</v>
      </c>
      <c r="C19" s="4" t="s">
        <v>50</v>
      </c>
      <c r="D19" s="8" t="s">
        <v>51</v>
      </c>
      <c r="E19" s="8" t="s">
        <v>65</v>
      </c>
      <c r="F19" s="8" t="s">
        <v>66</v>
      </c>
      <c r="G19" s="40" t="s">
        <v>67</v>
      </c>
      <c r="H19" s="8" t="s">
        <v>68</v>
      </c>
      <c r="I19" s="4" t="s">
        <v>17</v>
      </c>
      <c r="J19" s="9">
        <v>5</v>
      </c>
      <c r="K19" s="22">
        <v>2.2000000000000002</v>
      </c>
      <c r="L19" s="22">
        <v>1.5</v>
      </c>
      <c r="M19" s="22">
        <v>2.8</v>
      </c>
      <c r="N19" s="22">
        <v>1</v>
      </c>
      <c r="O19" s="22"/>
      <c r="P19" s="10">
        <f t="shared" si="10"/>
        <v>738.5</v>
      </c>
      <c r="Q19" s="11">
        <f t="shared" si="11"/>
        <v>350</v>
      </c>
      <c r="R19" s="12">
        <f t="shared" si="12"/>
        <v>165</v>
      </c>
      <c r="S19" s="12">
        <f t="shared" si="13"/>
        <v>37.5</v>
      </c>
      <c r="T19" s="12">
        <f t="shared" si="14"/>
        <v>125.99999999999999</v>
      </c>
      <c r="U19" s="12">
        <f t="shared" si="15"/>
        <v>60</v>
      </c>
      <c r="V19" s="12">
        <f t="shared" si="16"/>
        <v>0</v>
      </c>
      <c r="W19" s="10">
        <f t="shared" si="17"/>
        <v>738.5</v>
      </c>
    </row>
    <row r="20" spans="1:26" ht="19.5" customHeight="1">
      <c r="A20" s="4">
        <v>11</v>
      </c>
      <c r="B20" s="5">
        <v>45215</v>
      </c>
      <c r="C20" s="4" t="s">
        <v>26</v>
      </c>
      <c r="D20" s="8" t="s">
        <v>51</v>
      </c>
      <c r="E20" s="8" t="s">
        <v>69</v>
      </c>
      <c r="F20" s="8" t="s">
        <v>29</v>
      </c>
      <c r="G20" s="8" t="s">
        <v>70</v>
      </c>
      <c r="H20" s="8" t="s">
        <v>71</v>
      </c>
      <c r="I20" s="4"/>
      <c r="J20" s="9">
        <v>5</v>
      </c>
      <c r="K20" s="22">
        <v>2.1</v>
      </c>
      <c r="L20" s="22">
        <v>1.5</v>
      </c>
      <c r="M20" s="22">
        <v>2.2999999999999998</v>
      </c>
      <c r="N20" s="22"/>
      <c r="O20" s="22"/>
      <c r="P20" s="10">
        <f t="shared" si="10"/>
        <v>648.5</v>
      </c>
      <c r="Q20" s="11">
        <f t="shared" si="11"/>
        <v>350</v>
      </c>
      <c r="R20" s="12">
        <f t="shared" si="12"/>
        <v>157.5</v>
      </c>
      <c r="S20" s="12">
        <f t="shared" si="13"/>
        <v>37.5</v>
      </c>
      <c r="T20" s="12">
        <f t="shared" si="14"/>
        <v>103.49999999999999</v>
      </c>
      <c r="U20" s="12">
        <f t="shared" si="15"/>
        <v>0</v>
      </c>
      <c r="V20" s="12">
        <f t="shared" si="16"/>
        <v>0</v>
      </c>
      <c r="W20" s="10">
        <f t="shared" si="17"/>
        <v>648.5</v>
      </c>
    </row>
    <row r="21" spans="1:26" ht="21" customHeight="1">
      <c r="A21" s="4">
        <v>12</v>
      </c>
      <c r="B21" s="5">
        <v>45216</v>
      </c>
      <c r="C21" s="4" t="s">
        <v>32</v>
      </c>
      <c r="D21" s="8" t="s">
        <v>33</v>
      </c>
      <c r="E21" s="8" t="s">
        <v>72</v>
      </c>
      <c r="F21" s="8" t="s">
        <v>73</v>
      </c>
      <c r="G21" s="8" t="s">
        <v>74</v>
      </c>
      <c r="H21" s="8" t="s">
        <v>75</v>
      </c>
      <c r="I21" s="4" t="s">
        <v>17</v>
      </c>
      <c r="J21" s="9">
        <v>5</v>
      </c>
      <c r="K21" s="22">
        <v>2</v>
      </c>
      <c r="L21" s="22">
        <v>1.7</v>
      </c>
      <c r="M21" s="22">
        <v>2.5</v>
      </c>
      <c r="N21" s="22">
        <v>1</v>
      </c>
      <c r="O21" s="22"/>
      <c r="P21" s="10">
        <f t="shared" si="10"/>
        <v>695</v>
      </c>
      <c r="Q21" s="11">
        <f t="shared" si="11"/>
        <v>350</v>
      </c>
      <c r="R21" s="12">
        <f t="shared" si="12"/>
        <v>150</v>
      </c>
      <c r="S21" s="12">
        <f t="shared" si="13"/>
        <v>42.5</v>
      </c>
      <c r="T21" s="12">
        <f t="shared" si="14"/>
        <v>112.5</v>
      </c>
      <c r="U21" s="12">
        <f>N21*40</f>
        <v>40</v>
      </c>
      <c r="V21" s="12">
        <f t="shared" si="16"/>
        <v>0</v>
      </c>
      <c r="W21" s="10">
        <f t="shared" si="17"/>
        <v>695</v>
      </c>
    </row>
    <row r="22" spans="1:26" ht="21.75" customHeight="1">
      <c r="A22" s="4">
        <v>13</v>
      </c>
      <c r="B22" s="5">
        <v>45217</v>
      </c>
      <c r="C22" s="4" t="s">
        <v>38</v>
      </c>
      <c r="D22" s="41" t="s">
        <v>76</v>
      </c>
      <c r="E22" s="41" t="s">
        <v>77</v>
      </c>
      <c r="F22" s="8" t="s">
        <v>78</v>
      </c>
      <c r="G22" s="8" t="s">
        <v>79</v>
      </c>
      <c r="H22" s="8" t="s">
        <v>80</v>
      </c>
      <c r="I22" s="4" t="s">
        <v>25</v>
      </c>
      <c r="J22" s="9">
        <v>5</v>
      </c>
      <c r="K22" s="9">
        <v>2.2999999999999998</v>
      </c>
      <c r="L22" s="9">
        <v>1.6</v>
      </c>
      <c r="M22" s="9">
        <v>2.2000000000000002</v>
      </c>
      <c r="N22" s="9"/>
      <c r="O22" s="9">
        <v>1</v>
      </c>
      <c r="P22" s="10">
        <f t="shared" si="10"/>
        <v>781.5</v>
      </c>
      <c r="Q22" s="11">
        <f t="shared" si="11"/>
        <v>350</v>
      </c>
      <c r="R22" s="12">
        <f t="shared" si="12"/>
        <v>172.5</v>
      </c>
      <c r="S22" s="12">
        <f t="shared" si="13"/>
        <v>40</v>
      </c>
      <c r="T22" s="12">
        <f t="shared" si="14"/>
        <v>99.000000000000014</v>
      </c>
      <c r="U22" s="12">
        <f t="shared" ref="U22:U23" si="18">N22*60</f>
        <v>0</v>
      </c>
      <c r="V22" s="12">
        <f t="shared" si="16"/>
        <v>120</v>
      </c>
      <c r="W22" s="10">
        <f t="shared" si="17"/>
        <v>781.5</v>
      </c>
    </row>
    <row r="23" spans="1:26" ht="18.75" customHeight="1">
      <c r="A23" s="4">
        <v>14</v>
      </c>
      <c r="B23" s="5">
        <v>45218</v>
      </c>
      <c r="C23" s="4" t="s">
        <v>44</v>
      </c>
      <c r="D23" s="8" t="s">
        <v>45</v>
      </c>
      <c r="E23" s="8" t="s">
        <v>81</v>
      </c>
      <c r="F23" s="8" t="s">
        <v>29</v>
      </c>
      <c r="G23" s="8" t="s">
        <v>82</v>
      </c>
      <c r="H23" s="8" t="s">
        <v>83</v>
      </c>
      <c r="I23" s="4"/>
      <c r="J23" s="9">
        <v>5</v>
      </c>
      <c r="K23" s="9">
        <v>2.2999999999999998</v>
      </c>
      <c r="L23" s="9">
        <v>1.5</v>
      </c>
      <c r="M23" s="9">
        <v>2.5</v>
      </c>
      <c r="N23" s="9">
        <v>1</v>
      </c>
      <c r="O23" s="9"/>
      <c r="P23" s="10">
        <f t="shared" si="10"/>
        <v>732.5</v>
      </c>
      <c r="Q23" s="11">
        <f t="shared" si="11"/>
        <v>350</v>
      </c>
      <c r="R23" s="12">
        <f t="shared" si="12"/>
        <v>172.5</v>
      </c>
      <c r="S23" s="12">
        <f t="shared" si="13"/>
        <v>37.5</v>
      </c>
      <c r="T23" s="12">
        <f t="shared" si="14"/>
        <v>112.5</v>
      </c>
      <c r="U23" s="12">
        <f t="shared" si="18"/>
        <v>60</v>
      </c>
      <c r="V23" s="12">
        <f t="shared" si="16"/>
        <v>0</v>
      </c>
      <c r="W23" s="10">
        <f t="shared" si="17"/>
        <v>732.5</v>
      </c>
    </row>
    <row r="24" spans="1:26" ht="21" customHeight="1">
      <c r="A24" s="4">
        <v>15</v>
      </c>
      <c r="B24" s="5">
        <v>45219</v>
      </c>
      <c r="C24" s="4" t="s">
        <v>50</v>
      </c>
      <c r="D24" s="8" t="s">
        <v>51</v>
      </c>
      <c r="E24" s="8" t="s">
        <v>84</v>
      </c>
      <c r="F24" s="13" t="s">
        <v>85</v>
      </c>
      <c r="G24" s="8" t="s">
        <v>86</v>
      </c>
      <c r="H24" s="8" t="s">
        <v>87</v>
      </c>
      <c r="I24" s="4" t="s">
        <v>17</v>
      </c>
      <c r="J24" s="9">
        <v>5</v>
      </c>
      <c r="K24" s="9">
        <v>2</v>
      </c>
      <c r="L24" s="9">
        <v>1.5</v>
      </c>
      <c r="M24" s="9">
        <v>2</v>
      </c>
      <c r="N24" s="9">
        <v>1</v>
      </c>
      <c r="O24" s="9"/>
      <c r="P24" s="10">
        <f t="shared" si="10"/>
        <v>667.5</v>
      </c>
      <c r="Q24" s="11">
        <f t="shared" si="11"/>
        <v>350</v>
      </c>
      <c r="R24" s="12">
        <f t="shared" si="12"/>
        <v>150</v>
      </c>
      <c r="S24" s="12">
        <f t="shared" si="13"/>
        <v>37.5</v>
      </c>
      <c r="T24" s="12">
        <f t="shared" si="14"/>
        <v>90</v>
      </c>
      <c r="U24" s="12">
        <f>N24*40</f>
        <v>40</v>
      </c>
      <c r="V24" s="12">
        <f t="shared" si="16"/>
        <v>0</v>
      </c>
      <c r="W24" s="10">
        <f t="shared" si="17"/>
        <v>667.5</v>
      </c>
    </row>
    <row r="25" spans="1:26" ht="21" customHeight="1">
      <c r="A25" s="4">
        <v>16</v>
      </c>
      <c r="B25" s="5">
        <v>45222</v>
      </c>
      <c r="C25" s="4" t="s">
        <v>26</v>
      </c>
      <c r="D25" s="8" t="s">
        <v>51</v>
      </c>
      <c r="E25" s="8" t="s">
        <v>88</v>
      </c>
      <c r="F25" s="8" t="s">
        <v>29</v>
      </c>
      <c r="G25" s="8" t="s">
        <v>89</v>
      </c>
      <c r="H25" s="42" t="s">
        <v>90</v>
      </c>
      <c r="I25" s="33"/>
      <c r="J25" s="9">
        <v>5</v>
      </c>
      <c r="K25" s="22">
        <v>2.1</v>
      </c>
      <c r="L25" s="22">
        <v>1.5</v>
      </c>
      <c r="M25" s="22">
        <v>2.2999999999999998</v>
      </c>
      <c r="N25" s="22"/>
      <c r="O25" s="22"/>
      <c r="P25" s="10">
        <f t="shared" si="10"/>
        <v>648.5</v>
      </c>
      <c r="Q25" s="11">
        <f t="shared" si="11"/>
        <v>350</v>
      </c>
      <c r="R25" s="12">
        <f t="shared" si="12"/>
        <v>157.5</v>
      </c>
      <c r="S25" s="12">
        <f t="shared" si="13"/>
        <v>37.5</v>
      </c>
      <c r="T25" s="12">
        <f t="shared" si="14"/>
        <v>103.49999999999999</v>
      </c>
      <c r="U25" s="12">
        <f t="shared" ref="U25:U30" si="19">N25*60</f>
        <v>0</v>
      </c>
      <c r="V25" s="12">
        <f t="shared" si="16"/>
        <v>0</v>
      </c>
      <c r="W25" s="10">
        <f t="shared" si="17"/>
        <v>648.5</v>
      </c>
    </row>
    <row r="26" spans="1:26" ht="21" customHeight="1">
      <c r="A26" s="4">
        <v>17</v>
      </c>
      <c r="B26" s="5">
        <v>45223</v>
      </c>
      <c r="C26" s="4" t="s">
        <v>32</v>
      </c>
      <c r="D26" s="8" t="s">
        <v>33</v>
      </c>
      <c r="E26" s="8" t="s">
        <v>91</v>
      </c>
      <c r="F26" s="13" t="s">
        <v>92</v>
      </c>
      <c r="G26" s="8" t="s">
        <v>93</v>
      </c>
      <c r="H26" s="43" t="s">
        <v>94</v>
      </c>
      <c r="I26" s="4" t="s">
        <v>17</v>
      </c>
      <c r="J26" s="9">
        <v>5</v>
      </c>
      <c r="K26" s="9">
        <v>2.2999999999999998</v>
      </c>
      <c r="L26" s="9">
        <v>1.5</v>
      </c>
      <c r="M26" s="9">
        <v>2.5</v>
      </c>
      <c r="N26" s="9">
        <v>1</v>
      </c>
      <c r="O26" s="9"/>
      <c r="P26" s="10">
        <f t="shared" si="10"/>
        <v>732.5</v>
      </c>
      <c r="Q26" s="11">
        <f t="shared" si="11"/>
        <v>350</v>
      </c>
      <c r="R26" s="12">
        <f t="shared" si="12"/>
        <v>172.5</v>
      </c>
      <c r="S26" s="12">
        <f t="shared" si="13"/>
        <v>37.5</v>
      </c>
      <c r="T26" s="12">
        <f t="shared" si="14"/>
        <v>112.5</v>
      </c>
      <c r="U26" s="12">
        <f t="shared" si="19"/>
        <v>60</v>
      </c>
      <c r="V26" s="12">
        <f t="shared" si="16"/>
        <v>0</v>
      </c>
      <c r="W26" s="10">
        <f t="shared" si="17"/>
        <v>732.5</v>
      </c>
    </row>
    <row r="27" spans="1:26" ht="21" customHeight="1">
      <c r="A27" s="4">
        <v>18</v>
      </c>
      <c r="B27" s="5">
        <v>45224</v>
      </c>
      <c r="C27" s="4" t="s">
        <v>38</v>
      </c>
      <c r="D27" s="30" t="s">
        <v>39</v>
      </c>
      <c r="E27" s="44" t="s">
        <v>95</v>
      </c>
      <c r="F27" s="8" t="s">
        <v>96</v>
      </c>
      <c r="G27" s="8" t="s">
        <v>97</v>
      </c>
      <c r="H27" s="43" t="s">
        <v>98</v>
      </c>
      <c r="I27" s="4" t="s">
        <v>25</v>
      </c>
      <c r="J27" s="9">
        <v>5</v>
      </c>
      <c r="K27" s="9">
        <v>2.2000000000000002</v>
      </c>
      <c r="L27" s="9">
        <v>1.3</v>
      </c>
      <c r="M27" s="9">
        <v>2.6</v>
      </c>
      <c r="N27" s="9"/>
      <c r="O27" s="45">
        <v>1</v>
      </c>
      <c r="P27" s="10">
        <f t="shared" si="10"/>
        <v>784.5</v>
      </c>
      <c r="Q27" s="11">
        <f t="shared" si="11"/>
        <v>350</v>
      </c>
      <c r="R27" s="12">
        <f t="shared" si="12"/>
        <v>165</v>
      </c>
      <c r="S27" s="12">
        <f t="shared" si="13"/>
        <v>32.5</v>
      </c>
      <c r="T27" s="12">
        <f t="shared" si="14"/>
        <v>117</v>
      </c>
      <c r="U27" s="12">
        <f t="shared" si="19"/>
        <v>0</v>
      </c>
      <c r="V27" s="12">
        <f t="shared" si="16"/>
        <v>120</v>
      </c>
      <c r="W27" s="10">
        <f t="shared" si="17"/>
        <v>784.5</v>
      </c>
    </row>
    <row r="28" spans="1:26" ht="29.25" customHeight="1">
      <c r="A28" s="4">
        <v>19</v>
      </c>
      <c r="B28" s="5">
        <v>45225</v>
      </c>
      <c r="C28" s="46" t="s">
        <v>44</v>
      </c>
      <c r="D28" s="8" t="s">
        <v>45</v>
      </c>
      <c r="E28" s="8" t="s">
        <v>99</v>
      </c>
      <c r="F28" s="8" t="s">
        <v>29</v>
      </c>
      <c r="G28" s="8" t="s">
        <v>100</v>
      </c>
      <c r="H28" s="43" t="s">
        <v>101</v>
      </c>
      <c r="I28" s="4"/>
      <c r="J28" s="47">
        <v>5</v>
      </c>
      <c r="K28" s="9">
        <v>2.2000000000000002</v>
      </c>
      <c r="L28" s="9">
        <v>1.7</v>
      </c>
      <c r="M28" s="9">
        <v>2.2000000000000002</v>
      </c>
      <c r="N28" s="9">
        <v>1</v>
      </c>
      <c r="O28" s="9"/>
      <c r="P28" s="48">
        <f t="shared" si="10"/>
        <v>716.5</v>
      </c>
      <c r="Q28" s="11">
        <f t="shared" si="11"/>
        <v>350</v>
      </c>
      <c r="R28" s="12">
        <f t="shared" si="12"/>
        <v>165</v>
      </c>
      <c r="S28" s="12">
        <f t="shared" si="13"/>
        <v>42.5</v>
      </c>
      <c r="T28" s="12">
        <f t="shared" si="14"/>
        <v>99.000000000000014</v>
      </c>
      <c r="U28" s="12">
        <f t="shared" si="19"/>
        <v>60</v>
      </c>
      <c r="V28" s="12">
        <f t="shared" si="16"/>
        <v>0</v>
      </c>
      <c r="W28" s="49">
        <f t="shared" ref="W28:W30" si="20">Q28+R28+S28+T28+U28+V28</f>
        <v>716.5</v>
      </c>
    </row>
    <row r="29" spans="1:26" ht="29.25" customHeight="1">
      <c r="A29" s="4">
        <v>20</v>
      </c>
      <c r="B29" s="5">
        <v>45226</v>
      </c>
      <c r="C29" s="50" t="s">
        <v>50</v>
      </c>
      <c r="D29" s="51" t="s">
        <v>51</v>
      </c>
      <c r="E29" s="51" t="s">
        <v>102</v>
      </c>
      <c r="F29" s="51" t="s">
        <v>103</v>
      </c>
      <c r="G29" s="51" t="s">
        <v>104</v>
      </c>
      <c r="H29" s="51" t="s">
        <v>105</v>
      </c>
      <c r="I29" s="4" t="s">
        <v>17</v>
      </c>
      <c r="J29" s="52">
        <v>5</v>
      </c>
      <c r="K29" s="22">
        <v>2.2000000000000002</v>
      </c>
      <c r="L29" s="22">
        <v>1.7</v>
      </c>
      <c r="M29" s="22">
        <v>2.2000000000000002</v>
      </c>
      <c r="N29" s="22">
        <v>1</v>
      </c>
      <c r="O29" s="22"/>
      <c r="P29" s="48">
        <f>W29:W54</f>
        <v>716.5</v>
      </c>
      <c r="Q29" s="11">
        <f t="shared" si="11"/>
        <v>350</v>
      </c>
      <c r="R29" s="12">
        <f t="shared" si="12"/>
        <v>165</v>
      </c>
      <c r="S29" s="12">
        <f t="shared" si="13"/>
        <v>42.5</v>
      </c>
      <c r="T29" s="12">
        <f t="shared" si="14"/>
        <v>99.000000000000014</v>
      </c>
      <c r="U29" s="12">
        <f t="shared" si="19"/>
        <v>60</v>
      </c>
      <c r="V29" s="12">
        <f t="shared" si="16"/>
        <v>0</v>
      </c>
      <c r="W29" s="49">
        <f t="shared" si="20"/>
        <v>716.5</v>
      </c>
    </row>
    <row r="30" spans="1:26" ht="29.25" customHeight="1">
      <c r="A30" s="4">
        <v>21</v>
      </c>
      <c r="B30" s="53">
        <v>45229</v>
      </c>
      <c r="C30" s="46" t="s">
        <v>26</v>
      </c>
      <c r="D30" s="51" t="s">
        <v>51</v>
      </c>
      <c r="E30" s="51" t="s">
        <v>106</v>
      </c>
      <c r="F30" s="8" t="s">
        <v>29</v>
      </c>
      <c r="G30" s="51" t="s">
        <v>107</v>
      </c>
      <c r="H30" s="54" t="s">
        <v>108</v>
      </c>
      <c r="I30" s="55"/>
      <c r="J30" s="56">
        <v>5</v>
      </c>
      <c r="K30" s="57">
        <v>2.2000000000000002</v>
      </c>
      <c r="L30" s="57">
        <v>1.7</v>
      </c>
      <c r="M30" s="57">
        <v>2</v>
      </c>
      <c r="N30" s="57"/>
      <c r="O30" s="57"/>
      <c r="P30" s="48">
        <f t="shared" ref="P30:P31" si="21">W30</f>
        <v>647.5</v>
      </c>
      <c r="Q30" s="11">
        <f t="shared" si="11"/>
        <v>350</v>
      </c>
      <c r="R30" s="12">
        <f t="shared" si="12"/>
        <v>165</v>
      </c>
      <c r="S30" s="12">
        <f t="shared" si="13"/>
        <v>42.5</v>
      </c>
      <c r="T30" s="12">
        <f t="shared" si="14"/>
        <v>90</v>
      </c>
      <c r="U30" s="12">
        <f t="shared" si="19"/>
        <v>0</v>
      </c>
      <c r="V30" s="12">
        <f t="shared" si="16"/>
        <v>0</v>
      </c>
      <c r="W30" s="49">
        <f t="shared" si="20"/>
        <v>647.5</v>
      </c>
      <c r="X30" s="58"/>
      <c r="Y30" s="58"/>
      <c r="Z30" s="58"/>
    </row>
    <row r="31" spans="1:26" ht="29.25" customHeight="1">
      <c r="A31" s="4">
        <v>22</v>
      </c>
      <c r="B31" s="53">
        <v>45230</v>
      </c>
      <c r="C31" s="46" t="s">
        <v>32</v>
      </c>
      <c r="D31" s="8" t="s">
        <v>45</v>
      </c>
      <c r="E31" s="8" t="s">
        <v>109</v>
      </c>
      <c r="F31" s="6" t="s">
        <v>85</v>
      </c>
      <c r="G31" s="8" t="s">
        <v>110</v>
      </c>
      <c r="H31" s="8" t="s">
        <v>111</v>
      </c>
      <c r="I31" s="4" t="s">
        <v>17</v>
      </c>
      <c r="J31" s="9">
        <v>5</v>
      </c>
      <c r="K31" s="22">
        <v>2</v>
      </c>
      <c r="L31" s="22">
        <v>1.7</v>
      </c>
      <c r="M31" s="22">
        <v>2.5</v>
      </c>
      <c r="N31" s="22">
        <v>2</v>
      </c>
      <c r="O31" s="22"/>
      <c r="P31" s="10">
        <f t="shared" si="21"/>
        <v>735</v>
      </c>
      <c r="Q31" s="11">
        <f t="shared" si="11"/>
        <v>350</v>
      </c>
      <c r="R31" s="12">
        <f t="shared" si="12"/>
        <v>150</v>
      </c>
      <c r="S31" s="12">
        <f t="shared" si="13"/>
        <v>42.5</v>
      </c>
      <c r="T31" s="12">
        <f t="shared" si="14"/>
        <v>112.5</v>
      </c>
      <c r="U31" s="12">
        <f>N31*40</f>
        <v>80</v>
      </c>
      <c r="V31" s="12">
        <f t="shared" si="16"/>
        <v>0</v>
      </c>
      <c r="W31" s="10">
        <f>SUM(Q31:V31)</f>
        <v>735</v>
      </c>
      <c r="X31" s="58"/>
      <c r="Y31" s="58"/>
      <c r="Z31" s="58"/>
    </row>
    <row r="32" spans="1:26" ht="19.5" customHeight="1">
      <c r="A32" s="59" t="s">
        <v>112</v>
      </c>
      <c r="B32" s="53"/>
      <c r="C32" s="46"/>
      <c r="D32" s="8"/>
      <c r="E32" s="8"/>
      <c r="F32" s="8"/>
      <c r="G32" s="8"/>
      <c r="H32" s="8"/>
      <c r="I32" s="4"/>
      <c r="J32" s="9">
        <f t="shared" ref="J32:W32" si="22">SUM(J10:J31)/20</f>
        <v>5</v>
      </c>
      <c r="K32" s="9">
        <f t="shared" si="22"/>
        <v>2.1300000000000008</v>
      </c>
      <c r="L32" s="9">
        <f t="shared" si="22"/>
        <v>1.5649999999999999</v>
      </c>
      <c r="M32" s="9">
        <f t="shared" si="22"/>
        <v>2.3300000000000005</v>
      </c>
      <c r="N32" s="9">
        <f t="shared" si="22"/>
        <v>0.65</v>
      </c>
      <c r="O32" s="9">
        <f t="shared" si="22"/>
        <v>0.25</v>
      </c>
      <c r="P32" s="48">
        <f t="shared" si="22"/>
        <v>718.22500000000002</v>
      </c>
      <c r="Q32" s="11">
        <f t="shared" si="22"/>
        <v>350</v>
      </c>
      <c r="R32" s="12">
        <f t="shared" si="22"/>
        <v>157.75</v>
      </c>
      <c r="S32" s="12">
        <f t="shared" si="22"/>
        <v>39.125</v>
      </c>
      <c r="T32" s="12">
        <f t="shared" si="22"/>
        <v>104.85</v>
      </c>
      <c r="U32" s="12">
        <f t="shared" si="22"/>
        <v>35</v>
      </c>
      <c r="V32" s="12">
        <f t="shared" si="22"/>
        <v>31.5</v>
      </c>
      <c r="W32" s="49">
        <f t="shared" si="22"/>
        <v>718.22500000000002</v>
      </c>
    </row>
    <row r="33" spans="1:24" ht="15.75" customHeight="1">
      <c r="A33" s="60" t="s">
        <v>113</v>
      </c>
      <c r="B33" s="60"/>
      <c r="C33" s="60"/>
      <c r="D33" s="60"/>
      <c r="E33" s="60"/>
      <c r="F33" s="60"/>
      <c r="G33" s="60"/>
      <c r="H33" s="61"/>
      <c r="I33" s="61"/>
      <c r="J33" s="62"/>
      <c r="K33" s="62"/>
      <c r="L33" s="62"/>
      <c r="M33" s="62"/>
      <c r="N33" s="62"/>
      <c r="O33" s="62"/>
      <c r="P33" s="63"/>
      <c r="Q33" s="64"/>
      <c r="R33" s="65"/>
      <c r="S33" s="65"/>
      <c r="T33" s="65"/>
      <c r="U33" s="65"/>
      <c r="V33" s="65"/>
      <c r="W33" s="63"/>
    </row>
    <row r="34" spans="1:24" ht="15.75" customHeight="1">
      <c r="A34" s="66" t="s">
        <v>114</v>
      </c>
      <c r="B34" s="60"/>
      <c r="C34" s="60"/>
      <c r="D34" s="60"/>
      <c r="E34" s="60"/>
      <c r="F34" s="60"/>
      <c r="G34" s="60"/>
      <c r="H34" s="61"/>
      <c r="I34" s="61"/>
      <c r="J34" s="62"/>
      <c r="K34" s="62"/>
      <c r="L34" s="62"/>
      <c r="M34" s="62"/>
      <c r="N34" s="62"/>
      <c r="O34" s="62"/>
    </row>
    <row r="35" spans="1:24" ht="15.75" customHeight="1">
      <c r="A35" s="66" t="s">
        <v>115</v>
      </c>
      <c r="B35" s="60"/>
      <c r="C35" s="60"/>
      <c r="D35" s="60"/>
      <c r="E35" s="60"/>
      <c r="F35" s="60"/>
      <c r="G35" s="60"/>
      <c r="H35" s="61"/>
      <c r="I35" s="61"/>
      <c r="J35" s="62"/>
      <c r="K35" s="62"/>
      <c r="L35" s="62"/>
      <c r="M35" s="62"/>
      <c r="N35" s="62"/>
      <c r="O35" s="62"/>
    </row>
    <row r="36" spans="1:24" ht="15.75" customHeight="1">
      <c r="A36" s="66" t="s">
        <v>116</v>
      </c>
      <c r="B36" s="60"/>
      <c r="C36" s="60"/>
      <c r="D36" s="60"/>
      <c r="E36" s="60"/>
      <c r="F36" s="60"/>
      <c r="G36" s="60"/>
      <c r="H36" s="61"/>
      <c r="I36" s="61"/>
      <c r="J36" s="62"/>
      <c r="K36" s="62"/>
      <c r="L36" s="62"/>
      <c r="M36" s="62"/>
      <c r="N36" s="62"/>
      <c r="O36" s="62"/>
      <c r="S36" s="67"/>
      <c r="T36" s="68"/>
      <c r="U36" s="68"/>
      <c r="V36" s="68"/>
      <c r="W36" s="61"/>
      <c r="X36" s="61"/>
    </row>
    <row r="37" spans="1:24" ht="15.75" customHeight="1">
      <c r="A37" s="69"/>
      <c r="D37" s="70"/>
    </row>
    <row r="38" spans="1:24" ht="17.25" customHeight="1">
      <c r="B38" s="117" t="s">
        <v>117</v>
      </c>
      <c r="C38" s="118"/>
      <c r="D38" s="118"/>
      <c r="E38" s="118"/>
      <c r="F38" s="118"/>
      <c r="G38" s="118"/>
      <c r="H38" s="118"/>
      <c r="I38" s="118"/>
      <c r="J38" s="118"/>
      <c r="K38" s="118"/>
      <c r="L38" s="118"/>
      <c r="M38" s="118"/>
      <c r="N38" s="118"/>
      <c r="O38" s="118"/>
    </row>
    <row r="39" spans="1:24" ht="15.75" customHeight="1">
      <c r="B39" s="117" t="s">
        <v>118</v>
      </c>
      <c r="C39" s="118"/>
      <c r="D39" s="118"/>
      <c r="E39" s="118"/>
      <c r="F39" s="118"/>
      <c r="G39" s="118"/>
      <c r="H39" s="118"/>
      <c r="I39" s="118"/>
      <c r="J39" s="118"/>
      <c r="K39" s="118"/>
      <c r="L39" s="118"/>
      <c r="M39" s="118"/>
      <c r="N39" s="118"/>
      <c r="O39" s="118"/>
    </row>
    <row r="40" spans="1:24" ht="15.75" customHeight="1">
      <c r="B40" s="117" t="s">
        <v>119</v>
      </c>
      <c r="C40" s="118"/>
      <c r="D40" s="118"/>
      <c r="E40" s="118"/>
      <c r="F40" s="118"/>
      <c r="G40" s="118"/>
      <c r="H40" s="118"/>
      <c r="I40" s="118"/>
      <c r="J40" s="118"/>
      <c r="K40" s="118"/>
      <c r="L40" s="118"/>
      <c r="M40" s="118"/>
      <c r="N40" s="118"/>
      <c r="O40" s="118"/>
    </row>
    <row r="41" spans="1:24" ht="23.25" customHeight="1">
      <c r="B41" s="1"/>
      <c r="C41" s="1"/>
      <c r="D41" s="1"/>
      <c r="E41" s="1"/>
      <c r="F41" s="1"/>
      <c r="G41" s="1"/>
      <c r="H41" s="1"/>
      <c r="I41" s="1"/>
      <c r="J41" s="1"/>
      <c r="K41" s="1"/>
      <c r="L41" s="1"/>
      <c r="M41" s="1"/>
      <c r="N41" s="1"/>
      <c r="O41" s="1"/>
    </row>
    <row r="42" spans="1:24" ht="208.5" customHeight="1"/>
    <row r="43" spans="1:24" ht="15.75" customHeight="1">
      <c r="A43" s="72" t="s">
        <v>120</v>
      </c>
      <c r="B43" s="72"/>
      <c r="C43" s="72"/>
      <c r="D43" s="72"/>
      <c r="E43" s="72"/>
      <c r="F43" s="72"/>
      <c r="G43" s="72"/>
      <c r="H43" s="72"/>
      <c r="I43" s="72"/>
      <c r="J43" s="72"/>
    </row>
    <row r="44" spans="1:24" ht="15.75" customHeight="1">
      <c r="A44" s="73" t="s">
        <v>121</v>
      </c>
      <c r="B44" s="73"/>
      <c r="C44" s="73"/>
      <c r="D44" s="73"/>
      <c r="E44" s="73"/>
      <c r="F44" s="73"/>
      <c r="G44" s="73"/>
      <c r="H44" s="73"/>
      <c r="I44" s="73"/>
      <c r="J44" s="73"/>
      <c r="K44" s="73"/>
      <c r="N44" s="62"/>
    </row>
    <row r="45" spans="1:24" ht="15.75" customHeight="1">
      <c r="A45" s="74" t="s">
        <v>122</v>
      </c>
    </row>
    <row r="46" spans="1:24" ht="48" customHeight="1">
      <c r="A46" s="75" t="s">
        <v>123</v>
      </c>
      <c r="B46" s="112" t="s">
        <v>124</v>
      </c>
      <c r="C46" s="114"/>
      <c r="D46" s="113"/>
      <c r="E46" s="77" t="s">
        <v>125</v>
      </c>
      <c r="F46" s="112" t="s">
        <v>126</v>
      </c>
      <c r="G46" s="113"/>
      <c r="H46" s="112" t="s">
        <v>127</v>
      </c>
      <c r="I46" s="114"/>
      <c r="J46" s="114"/>
      <c r="K46" s="114"/>
      <c r="L46" s="113"/>
    </row>
    <row r="47" spans="1:24" ht="30" customHeight="1">
      <c r="A47" s="76" t="s">
        <v>128</v>
      </c>
      <c r="B47" s="119"/>
      <c r="C47" s="114"/>
      <c r="D47" s="113"/>
      <c r="E47" s="45"/>
      <c r="F47" s="45"/>
      <c r="G47" s="45"/>
      <c r="H47" s="119" t="s">
        <v>129</v>
      </c>
      <c r="I47" s="114"/>
      <c r="J47" s="114"/>
      <c r="K47" s="114"/>
      <c r="L47" s="113"/>
    </row>
    <row r="48" spans="1:24" ht="30" customHeight="1">
      <c r="A48" s="78" t="s">
        <v>130</v>
      </c>
      <c r="B48" s="119"/>
      <c r="C48" s="114"/>
      <c r="D48" s="113"/>
      <c r="E48" s="45"/>
      <c r="F48" s="45"/>
      <c r="G48" s="45"/>
      <c r="H48" s="119" t="s">
        <v>131</v>
      </c>
      <c r="I48" s="114"/>
      <c r="J48" s="114"/>
      <c r="K48" s="114"/>
      <c r="L48" s="113"/>
    </row>
    <row r="49" spans="1:12" ht="30" customHeight="1">
      <c r="A49" s="78" t="s">
        <v>132</v>
      </c>
      <c r="B49" s="119"/>
      <c r="C49" s="114"/>
      <c r="D49" s="113"/>
      <c r="E49" s="45"/>
      <c r="F49" s="45"/>
      <c r="G49" s="45"/>
      <c r="H49" s="119" t="s">
        <v>133</v>
      </c>
      <c r="I49" s="114"/>
      <c r="J49" s="114"/>
      <c r="K49" s="114"/>
      <c r="L49" s="113"/>
    </row>
    <row r="50" spans="1:12" ht="30" customHeight="1">
      <c r="A50" s="78" t="s">
        <v>134</v>
      </c>
      <c r="B50" s="119"/>
      <c r="C50" s="114"/>
      <c r="D50" s="113"/>
      <c r="E50" s="45"/>
      <c r="F50" s="45"/>
      <c r="G50" s="45"/>
      <c r="H50" s="119" t="s">
        <v>135</v>
      </c>
      <c r="I50" s="114"/>
      <c r="J50" s="114"/>
      <c r="K50" s="114"/>
      <c r="L50" s="113"/>
    </row>
    <row r="51" spans="1:12" ht="30" customHeight="1">
      <c r="A51" s="78" t="s">
        <v>16</v>
      </c>
      <c r="B51" s="119"/>
      <c r="C51" s="114"/>
      <c r="D51" s="113"/>
      <c r="E51" s="45"/>
      <c r="F51" s="45"/>
      <c r="G51" s="45"/>
      <c r="H51" s="119" t="s">
        <v>136</v>
      </c>
      <c r="I51" s="114"/>
      <c r="J51" s="114"/>
      <c r="K51" s="114"/>
      <c r="L51" s="113"/>
    </row>
    <row r="52" spans="1:12" ht="30" customHeight="1">
      <c r="A52" s="78" t="s">
        <v>137</v>
      </c>
      <c r="B52" s="119"/>
      <c r="C52" s="114"/>
      <c r="D52" s="113"/>
      <c r="E52" s="79"/>
      <c r="F52" s="45"/>
      <c r="G52" s="45"/>
      <c r="H52" s="120"/>
      <c r="I52" s="114"/>
      <c r="J52" s="114"/>
      <c r="K52" s="114"/>
      <c r="L52" s="113"/>
    </row>
    <row r="53" spans="1:12" ht="15.75" customHeight="1">
      <c r="A53" s="80" t="s">
        <v>138</v>
      </c>
    </row>
    <row r="54" spans="1:12" ht="15.75" customHeight="1">
      <c r="A54" s="80" t="s">
        <v>139</v>
      </c>
    </row>
    <row r="55" spans="1:12" ht="15.75" customHeight="1">
      <c r="A55" s="80" t="s">
        <v>140</v>
      </c>
    </row>
    <row r="56" spans="1:12" ht="15.75" customHeight="1">
      <c r="A56" s="81" t="s">
        <v>141</v>
      </c>
    </row>
    <row r="57" spans="1:12" ht="15.75" customHeight="1"/>
    <row r="58" spans="1:12" ht="15.75" customHeight="1">
      <c r="A58" s="121" t="str">
        <f>A43</f>
        <v xml:space="preserve">       台南市安順國小111.10月份學校供應量反映表</v>
      </c>
      <c r="B58" s="118"/>
      <c r="C58" s="118"/>
      <c r="D58" s="118"/>
      <c r="E58" s="118"/>
      <c r="F58" s="118"/>
      <c r="G58" s="118"/>
      <c r="H58" s="118"/>
      <c r="I58" s="118"/>
      <c r="J58" s="118"/>
      <c r="K58" s="118"/>
    </row>
    <row r="59" spans="1:12" ht="15.75" customHeight="1">
      <c r="A59" s="122" t="str">
        <f>A44:K44</f>
        <v xml:space="preserve">                                           班級：                            調查日期：  111年 10月   1 日</v>
      </c>
      <c r="B59" s="118"/>
      <c r="C59" s="118"/>
      <c r="D59" s="118"/>
      <c r="E59" s="118"/>
      <c r="F59" s="118"/>
      <c r="G59" s="118"/>
      <c r="H59" s="118"/>
      <c r="I59" s="118"/>
      <c r="J59" s="118"/>
      <c r="K59" s="118"/>
      <c r="L59" s="118"/>
    </row>
    <row r="60" spans="1:12" ht="15.75" customHeight="1">
      <c r="A60" s="74" t="s">
        <v>122</v>
      </c>
    </row>
    <row r="61" spans="1:12" ht="36" customHeight="1">
      <c r="A61" s="75" t="s">
        <v>123</v>
      </c>
      <c r="B61" s="112" t="s">
        <v>124</v>
      </c>
      <c r="C61" s="114"/>
      <c r="D61" s="113"/>
      <c r="E61" s="77" t="s">
        <v>125</v>
      </c>
      <c r="F61" s="112" t="s">
        <v>126</v>
      </c>
      <c r="G61" s="113"/>
      <c r="H61" s="112" t="s">
        <v>127</v>
      </c>
      <c r="I61" s="114"/>
      <c r="J61" s="114"/>
      <c r="K61" s="114"/>
      <c r="L61" s="113"/>
    </row>
    <row r="62" spans="1:12" ht="30" customHeight="1">
      <c r="A62" s="76" t="s">
        <v>128</v>
      </c>
      <c r="B62" s="119"/>
      <c r="C62" s="114"/>
      <c r="D62" s="113"/>
      <c r="E62" s="45"/>
      <c r="F62" s="45"/>
      <c r="G62" s="45"/>
      <c r="H62" s="119" t="s">
        <v>142</v>
      </c>
      <c r="I62" s="114"/>
      <c r="J62" s="114"/>
      <c r="K62" s="114"/>
      <c r="L62" s="113"/>
    </row>
    <row r="63" spans="1:12" ht="30" customHeight="1">
      <c r="A63" s="78" t="s">
        <v>130</v>
      </c>
      <c r="B63" s="119"/>
      <c r="C63" s="114"/>
      <c r="D63" s="113"/>
      <c r="E63" s="45"/>
      <c r="F63" s="45"/>
      <c r="G63" s="45"/>
      <c r="H63" s="119" t="s">
        <v>143</v>
      </c>
      <c r="I63" s="114"/>
      <c r="J63" s="114"/>
      <c r="K63" s="114"/>
      <c r="L63" s="113"/>
    </row>
    <row r="64" spans="1:12" ht="30" customHeight="1">
      <c r="A64" s="78" t="s">
        <v>132</v>
      </c>
      <c r="B64" s="119"/>
      <c r="C64" s="114"/>
      <c r="D64" s="113"/>
      <c r="E64" s="45"/>
      <c r="F64" s="45"/>
      <c r="G64" s="45"/>
      <c r="H64" s="119" t="s">
        <v>144</v>
      </c>
      <c r="I64" s="114"/>
      <c r="J64" s="114"/>
      <c r="K64" s="114"/>
      <c r="L64" s="113"/>
    </row>
    <row r="65" spans="1:12" ht="30" customHeight="1">
      <c r="A65" s="78" t="s">
        <v>134</v>
      </c>
      <c r="B65" s="119"/>
      <c r="C65" s="114"/>
      <c r="D65" s="113"/>
      <c r="E65" s="45"/>
      <c r="F65" s="45"/>
      <c r="G65" s="45"/>
      <c r="H65" s="119" t="s">
        <v>145</v>
      </c>
      <c r="I65" s="114"/>
      <c r="J65" s="114"/>
      <c r="K65" s="114"/>
      <c r="L65" s="113"/>
    </row>
    <row r="66" spans="1:12" ht="27.75" customHeight="1">
      <c r="A66" s="78" t="s">
        <v>16</v>
      </c>
      <c r="B66" s="119"/>
      <c r="C66" s="114"/>
      <c r="D66" s="113"/>
      <c r="E66" s="45"/>
      <c r="F66" s="45"/>
      <c r="G66" s="45"/>
      <c r="H66" s="119" t="s">
        <v>146</v>
      </c>
      <c r="I66" s="114"/>
      <c r="J66" s="114"/>
      <c r="K66" s="114"/>
      <c r="L66" s="113"/>
    </row>
    <row r="67" spans="1:12" ht="28.5" customHeight="1">
      <c r="A67" s="78" t="s">
        <v>137</v>
      </c>
      <c r="B67" s="119"/>
      <c r="C67" s="114"/>
      <c r="D67" s="113"/>
      <c r="E67" s="79"/>
      <c r="F67" s="45"/>
      <c r="G67" s="45"/>
      <c r="H67" s="120"/>
      <c r="I67" s="114"/>
      <c r="J67" s="114"/>
      <c r="K67" s="114"/>
      <c r="L67" s="113"/>
    </row>
    <row r="68" spans="1:12" ht="23.25" customHeight="1">
      <c r="A68" s="80" t="s">
        <v>147</v>
      </c>
    </row>
    <row r="69" spans="1:12" ht="24.75" customHeight="1">
      <c r="A69" s="80" t="s">
        <v>148</v>
      </c>
    </row>
    <row r="70" spans="1:12" ht="27.75" customHeight="1">
      <c r="A70" s="80" t="s">
        <v>140</v>
      </c>
    </row>
    <row r="71" spans="1:12" ht="27" customHeight="1">
      <c r="A71" s="81" t="s">
        <v>149</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0">
    <mergeCell ref="A1:C6"/>
    <mergeCell ref="A8:A9"/>
    <mergeCell ref="B8:B9"/>
    <mergeCell ref="C8:C9"/>
    <mergeCell ref="D8:D9"/>
    <mergeCell ref="V8:V9"/>
    <mergeCell ref="W8:W9"/>
    <mergeCell ref="O8:O9"/>
    <mergeCell ref="P8:P9"/>
    <mergeCell ref="Q8:Q9"/>
    <mergeCell ref="R8:R9"/>
    <mergeCell ref="S8:S9"/>
    <mergeCell ref="T8:T9"/>
    <mergeCell ref="U8:U9"/>
    <mergeCell ref="A7:O7"/>
    <mergeCell ref="G8:G9"/>
    <mergeCell ref="H8:H9"/>
    <mergeCell ref="J8:J9"/>
    <mergeCell ref="K8:K9"/>
    <mergeCell ref="L8:L9"/>
    <mergeCell ref="M8:M9"/>
    <mergeCell ref="N8:N9"/>
    <mergeCell ref="E8:E9"/>
    <mergeCell ref="F8:F9"/>
    <mergeCell ref="H5:M5"/>
    <mergeCell ref="H6:P6"/>
    <mergeCell ref="D1:G3"/>
    <mergeCell ref="H1:P1"/>
    <mergeCell ref="H2:P2"/>
    <mergeCell ref="H3:P3"/>
    <mergeCell ref="D4:G5"/>
    <mergeCell ref="H4:P4"/>
    <mergeCell ref="B66:D66"/>
    <mergeCell ref="B67:D67"/>
    <mergeCell ref="B63:D63"/>
    <mergeCell ref="H63:L63"/>
    <mergeCell ref="B64:D64"/>
    <mergeCell ref="H64:L64"/>
    <mergeCell ref="B65:D65"/>
    <mergeCell ref="H65:L65"/>
    <mergeCell ref="H66:L66"/>
    <mergeCell ref="H67:L67"/>
    <mergeCell ref="H50:L50"/>
    <mergeCell ref="H61:L61"/>
    <mergeCell ref="H62:L62"/>
    <mergeCell ref="H51:L51"/>
    <mergeCell ref="H52:L52"/>
    <mergeCell ref="A58:K58"/>
    <mergeCell ref="A59:L59"/>
    <mergeCell ref="B61:D61"/>
    <mergeCell ref="F61:G61"/>
    <mergeCell ref="B62:D62"/>
    <mergeCell ref="B50:D50"/>
    <mergeCell ref="B51:D51"/>
    <mergeCell ref="B52:D52"/>
    <mergeCell ref="B47:D47"/>
    <mergeCell ref="H47:L47"/>
    <mergeCell ref="B48:D48"/>
    <mergeCell ref="H48:L48"/>
    <mergeCell ref="B49:D49"/>
    <mergeCell ref="H49:L49"/>
    <mergeCell ref="F46:G46"/>
    <mergeCell ref="H46:L46"/>
    <mergeCell ref="D15:H15"/>
    <mergeCell ref="D16:H16"/>
    <mergeCell ref="D17:E17"/>
    <mergeCell ref="B38:O38"/>
    <mergeCell ref="B39:O39"/>
    <mergeCell ref="B40:O40"/>
    <mergeCell ref="B46:D46"/>
  </mergeCells>
  <phoneticPr fontId="46" type="noConversion"/>
  <hyperlinks>
    <hyperlink ref="D4" r:id="rId1"/>
  </hyperlinks>
  <pageMargins left="0" right="0" top="0.23622047244094491" bottom="0.15748031496062992" header="0" footer="0"/>
  <pageSetup paperSize="9" scale="84" orientation="portrait"/>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workbookViewId="0"/>
  </sheetViews>
  <sheetFormatPr defaultColWidth="11.19921875" defaultRowHeight="15" customHeight="1"/>
  <cols>
    <col min="1" max="1" width="3.796875" customWidth="1"/>
    <col min="2" max="2" width="5.09765625" customWidth="1"/>
    <col min="3" max="3" width="2.19921875" customWidth="1"/>
    <col min="4" max="4" width="4.69921875" customWidth="1"/>
    <col min="5" max="6" width="6.59765625" customWidth="1"/>
    <col min="7" max="7" width="6.296875" customWidth="1"/>
    <col min="8" max="8" width="6.8984375" customWidth="1"/>
    <col min="9" max="9" width="2.19921875" customWidth="1"/>
    <col min="10" max="10" width="2" customWidth="1"/>
    <col min="11" max="13" width="2.19921875" customWidth="1"/>
    <col min="14" max="15" width="1.69921875" customWidth="1"/>
    <col min="16" max="16" width="3" customWidth="1"/>
    <col min="17" max="17" width="2.796875" customWidth="1"/>
    <col min="18" max="18" width="2.69921875" customWidth="1"/>
    <col min="19" max="19" width="2.19921875" customWidth="1"/>
    <col min="20" max="20" width="2.796875" customWidth="1"/>
    <col min="21" max="22" width="2.19921875" customWidth="1"/>
    <col min="23" max="23" width="3.19921875" customWidth="1"/>
    <col min="24" max="26" width="5.296875" customWidth="1"/>
  </cols>
  <sheetData>
    <row r="1" spans="1:23" ht="15.75" customHeight="1">
      <c r="A1" s="134"/>
      <c r="B1" s="118"/>
      <c r="C1" s="118"/>
      <c r="D1" s="136" t="s">
        <v>150</v>
      </c>
      <c r="E1" s="118"/>
      <c r="F1" s="118"/>
      <c r="G1" s="118"/>
      <c r="H1" s="118"/>
      <c r="I1" s="118"/>
      <c r="J1" s="118"/>
      <c r="K1" s="118"/>
      <c r="L1" s="118"/>
      <c r="M1" s="118"/>
      <c r="N1" s="118"/>
      <c r="O1" s="118"/>
    </row>
    <row r="2" spans="1:23" ht="15.75" customHeight="1">
      <c r="A2" s="118"/>
      <c r="B2" s="118"/>
      <c r="C2" s="118"/>
      <c r="D2" s="136" t="s">
        <v>151</v>
      </c>
      <c r="E2" s="118"/>
      <c r="F2" s="118"/>
      <c r="G2" s="118"/>
      <c r="H2" s="118"/>
      <c r="I2" s="118"/>
      <c r="J2" s="118"/>
      <c r="K2" s="118"/>
      <c r="L2" s="118"/>
      <c r="M2" s="118"/>
      <c r="N2" s="118"/>
      <c r="O2" s="118"/>
    </row>
    <row r="3" spans="1:23" ht="15.75" customHeight="1">
      <c r="A3" s="118"/>
      <c r="B3" s="118"/>
      <c r="C3" s="118"/>
      <c r="D3" s="136" t="s">
        <v>152</v>
      </c>
      <c r="E3" s="118"/>
      <c r="F3" s="118"/>
      <c r="G3" s="118"/>
      <c r="H3" s="118"/>
      <c r="I3" s="118"/>
      <c r="J3" s="118"/>
      <c r="K3" s="118"/>
      <c r="L3" s="118"/>
      <c r="M3" s="118"/>
      <c r="N3" s="118"/>
      <c r="O3" s="118"/>
    </row>
    <row r="4" spans="1:23" ht="15.75" customHeight="1">
      <c r="A4" s="118"/>
      <c r="B4" s="118"/>
      <c r="C4" s="118"/>
      <c r="D4" s="136" t="s">
        <v>153</v>
      </c>
      <c r="E4" s="118"/>
      <c r="F4" s="118"/>
      <c r="G4" s="118"/>
      <c r="H4" s="118"/>
      <c r="I4" s="118"/>
      <c r="J4" s="118"/>
      <c r="K4" s="118"/>
      <c r="L4" s="118"/>
      <c r="M4" s="118"/>
      <c r="N4" s="118"/>
      <c r="O4" s="118"/>
    </row>
    <row r="5" spans="1:23" ht="15.75" customHeight="1">
      <c r="A5" s="118"/>
      <c r="B5" s="118"/>
      <c r="C5" s="118"/>
      <c r="D5" s="136" t="s">
        <v>154</v>
      </c>
      <c r="E5" s="118"/>
      <c r="F5" s="118"/>
      <c r="G5" s="118"/>
      <c r="H5" s="118"/>
      <c r="I5" s="118"/>
      <c r="J5" s="118"/>
      <c r="K5" s="118"/>
      <c r="L5" s="118"/>
      <c r="M5" s="118"/>
      <c r="N5" s="118"/>
      <c r="O5" s="118"/>
    </row>
    <row r="6" spans="1:23" ht="15.75" customHeight="1">
      <c r="A6" s="118"/>
      <c r="B6" s="118"/>
      <c r="C6" s="118"/>
      <c r="D6" s="136" t="s">
        <v>155</v>
      </c>
      <c r="E6" s="118"/>
      <c r="F6" s="118"/>
      <c r="G6" s="118"/>
      <c r="H6" s="118"/>
      <c r="I6" s="118"/>
      <c r="J6" s="118"/>
      <c r="K6" s="118"/>
      <c r="L6" s="118"/>
      <c r="M6" s="118"/>
      <c r="N6" s="118"/>
      <c r="O6" s="118"/>
    </row>
    <row r="7" spans="1:23" ht="15.75" customHeight="1">
      <c r="A7" s="127" t="s">
        <v>156</v>
      </c>
      <c r="B7" s="118"/>
      <c r="C7" s="118"/>
      <c r="D7" s="118"/>
      <c r="E7" s="118"/>
      <c r="F7" s="118"/>
      <c r="G7" s="118"/>
      <c r="H7" s="118"/>
      <c r="I7" s="118"/>
      <c r="J7" s="118"/>
      <c r="K7" s="118"/>
      <c r="L7" s="118"/>
      <c r="M7" s="118"/>
      <c r="N7" s="118"/>
      <c r="O7" s="118"/>
    </row>
    <row r="8" spans="1:23" ht="21.75" customHeight="1">
      <c r="A8" s="135" t="s">
        <v>9</v>
      </c>
      <c r="B8" s="128" t="s">
        <v>10</v>
      </c>
      <c r="C8" s="128" t="s">
        <v>11</v>
      </c>
      <c r="D8" s="128" t="s">
        <v>12</v>
      </c>
      <c r="E8" s="128" t="s">
        <v>13</v>
      </c>
      <c r="F8" s="128" t="s">
        <v>14</v>
      </c>
      <c r="G8" s="128" t="s">
        <v>15</v>
      </c>
      <c r="H8" s="128" t="s">
        <v>16</v>
      </c>
      <c r="I8" s="3" t="s">
        <v>17</v>
      </c>
      <c r="J8" s="130" t="s">
        <v>18</v>
      </c>
      <c r="K8" s="131" t="s">
        <v>19</v>
      </c>
      <c r="L8" s="130" t="s">
        <v>20</v>
      </c>
      <c r="M8" s="130" t="s">
        <v>21</v>
      </c>
      <c r="N8" s="130" t="s">
        <v>22</v>
      </c>
      <c r="O8" s="133" t="s">
        <v>23</v>
      </c>
      <c r="P8" s="132" t="s">
        <v>24</v>
      </c>
      <c r="Q8" s="130" t="s">
        <v>18</v>
      </c>
      <c r="R8" s="131" t="s">
        <v>19</v>
      </c>
      <c r="S8" s="130" t="s">
        <v>20</v>
      </c>
      <c r="T8" s="130" t="s">
        <v>21</v>
      </c>
      <c r="U8" s="130" t="s">
        <v>22</v>
      </c>
      <c r="V8" s="130" t="s">
        <v>23</v>
      </c>
      <c r="W8" s="132" t="s">
        <v>24</v>
      </c>
    </row>
    <row r="9" spans="1:23" ht="15" customHeight="1">
      <c r="A9" s="129"/>
      <c r="B9" s="129"/>
      <c r="C9" s="129"/>
      <c r="D9" s="129"/>
      <c r="E9" s="129"/>
      <c r="F9" s="129"/>
      <c r="G9" s="129"/>
      <c r="H9" s="129"/>
      <c r="I9" s="3" t="s">
        <v>25</v>
      </c>
      <c r="J9" s="129"/>
      <c r="K9" s="129"/>
      <c r="L9" s="129"/>
      <c r="M9" s="129"/>
      <c r="N9" s="129"/>
      <c r="O9" s="129"/>
      <c r="P9" s="129"/>
      <c r="Q9" s="129"/>
      <c r="R9" s="129"/>
      <c r="S9" s="129"/>
      <c r="T9" s="129"/>
      <c r="U9" s="129"/>
      <c r="V9" s="129"/>
      <c r="W9" s="129"/>
    </row>
    <row r="10" spans="1:23" ht="20.25" customHeight="1">
      <c r="A10" s="4">
        <v>1</v>
      </c>
      <c r="B10" s="5">
        <v>45201</v>
      </c>
      <c r="C10" s="4" t="s">
        <v>26</v>
      </c>
      <c r="D10" s="82" t="s">
        <v>27</v>
      </c>
      <c r="E10" s="83" t="s">
        <v>28</v>
      </c>
      <c r="F10" s="8" t="s">
        <v>29</v>
      </c>
      <c r="G10" s="84" t="s">
        <v>157</v>
      </c>
      <c r="H10" s="6" t="s">
        <v>31</v>
      </c>
      <c r="I10" s="85"/>
      <c r="J10" s="9">
        <v>5</v>
      </c>
      <c r="K10" s="9">
        <v>2</v>
      </c>
      <c r="L10" s="9">
        <v>1.6</v>
      </c>
      <c r="M10" s="9">
        <v>2</v>
      </c>
      <c r="N10" s="9"/>
      <c r="O10" s="9"/>
      <c r="P10" s="10">
        <f t="shared" ref="P10:P14" si="0">W10</f>
        <v>630</v>
      </c>
      <c r="Q10" s="11">
        <f t="shared" ref="Q10:Q14" si="1">J10*70</f>
        <v>350</v>
      </c>
      <c r="R10" s="12">
        <f t="shared" ref="R10:R11" si="2">K10*75</f>
        <v>150</v>
      </c>
      <c r="S10" s="12">
        <f t="shared" ref="S10:S14" si="3">L10*25</f>
        <v>40</v>
      </c>
      <c r="T10" s="12">
        <f t="shared" ref="T10:T14" si="4">M10*45</f>
        <v>90</v>
      </c>
      <c r="U10" s="12">
        <f t="shared" ref="U10:U14" si="5">N10*60</f>
        <v>0</v>
      </c>
      <c r="V10" s="12">
        <f t="shared" ref="V10:V12" si="6">O10*150</f>
        <v>0</v>
      </c>
      <c r="W10" s="10">
        <f t="shared" ref="W10:W14" si="7">SUM(Q10:V10)</f>
        <v>630</v>
      </c>
    </row>
    <row r="11" spans="1:23" ht="21.75" customHeight="1">
      <c r="A11" s="4">
        <v>2</v>
      </c>
      <c r="B11" s="5">
        <v>45202</v>
      </c>
      <c r="C11" s="4" t="s">
        <v>32</v>
      </c>
      <c r="D11" s="86" t="s">
        <v>158</v>
      </c>
      <c r="E11" s="87" t="s">
        <v>34</v>
      </c>
      <c r="F11" s="87" t="s">
        <v>35</v>
      </c>
      <c r="G11" s="86" t="s">
        <v>159</v>
      </c>
      <c r="H11" s="86" t="s">
        <v>37</v>
      </c>
      <c r="I11" s="85" t="s">
        <v>17</v>
      </c>
      <c r="J11" s="9">
        <v>5</v>
      </c>
      <c r="K11" s="9">
        <v>1.8</v>
      </c>
      <c r="L11" s="9">
        <v>1.6</v>
      </c>
      <c r="M11" s="9">
        <v>2.1</v>
      </c>
      <c r="N11" s="9">
        <v>1</v>
      </c>
      <c r="O11" s="9"/>
      <c r="P11" s="10">
        <f t="shared" si="0"/>
        <v>679.5</v>
      </c>
      <c r="Q11" s="11">
        <f t="shared" si="1"/>
        <v>350</v>
      </c>
      <c r="R11" s="12">
        <f t="shared" si="2"/>
        <v>135</v>
      </c>
      <c r="S11" s="12">
        <f t="shared" si="3"/>
        <v>40</v>
      </c>
      <c r="T11" s="12">
        <f t="shared" si="4"/>
        <v>94.5</v>
      </c>
      <c r="U11" s="12">
        <f t="shared" si="5"/>
        <v>60</v>
      </c>
      <c r="V11" s="12">
        <f t="shared" si="6"/>
        <v>0</v>
      </c>
      <c r="W11" s="10">
        <f t="shared" si="7"/>
        <v>679.5</v>
      </c>
    </row>
    <row r="12" spans="1:23" ht="23.25" customHeight="1">
      <c r="A12" s="4">
        <v>3</v>
      </c>
      <c r="B12" s="5">
        <v>45203</v>
      </c>
      <c r="C12" s="4" t="s">
        <v>38</v>
      </c>
      <c r="D12" s="88" t="s">
        <v>39</v>
      </c>
      <c r="E12" s="89" t="s">
        <v>160</v>
      </c>
      <c r="F12" s="88" t="s">
        <v>41</v>
      </c>
      <c r="G12" s="88" t="s">
        <v>42</v>
      </c>
      <c r="H12" s="88" t="s">
        <v>43</v>
      </c>
      <c r="I12" s="90" t="s">
        <v>25</v>
      </c>
      <c r="J12" s="16">
        <v>5</v>
      </c>
      <c r="K12" s="17">
        <v>2</v>
      </c>
      <c r="L12" s="17">
        <v>1.7</v>
      </c>
      <c r="M12" s="17">
        <v>2.2000000000000002</v>
      </c>
      <c r="N12" s="17"/>
      <c r="O12" s="17">
        <v>1</v>
      </c>
      <c r="P12" s="18">
        <f t="shared" si="0"/>
        <v>751.5</v>
      </c>
      <c r="Q12" s="19">
        <f t="shared" si="1"/>
        <v>350</v>
      </c>
      <c r="R12" s="20">
        <f>K12*55</f>
        <v>110</v>
      </c>
      <c r="S12" s="20">
        <f t="shared" si="3"/>
        <v>42.5</v>
      </c>
      <c r="T12" s="20">
        <f t="shared" si="4"/>
        <v>99.000000000000014</v>
      </c>
      <c r="U12" s="20">
        <f t="shared" si="5"/>
        <v>0</v>
      </c>
      <c r="V12" s="20">
        <f t="shared" si="6"/>
        <v>150</v>
      </c>
      <c r="W12" s="18">
        <f t="shared" si="7"/>
        <v>751.5</v>
      </c>
    </row>
    <row r="13" spans="1:23" ht="21.75" customHeight="1">
      <c r="A13" s="4">
        <v>4</v>
      </c>
      <c r="B13" s="5">
        <v>45204</v>
      </c>
      <c r="C13" s="4" t="s">
        <v>44</v>
      </c>
      <c r="D13" s="91" t="s">
        <v>45</v>
      </c>
      <c r="E13" s="91" t="s">
        <v>161</v>
      </c>
      <c r="F13" s="8" t="s">
        <v>29</v>
      </c>
      <c r="G13" s="91" t="s">
        <v>47</v>
      </c>
      <c r="H13" s="91" t="s">
        <v>48</v>
      </c>
      <c r="I13" s="85" t="s">
        <v>162</v>
      </c>
      <c r="J13" s="9">
        <v>5</v>
      </c>
      <c r="K13" s="22">
        <v>2.2000000000000002</v>
      </c>
      <c r="L13" s="22">
        <v>1.5</v>
      </c>
      <c r="M13" s="22">
        <v>2.2000000000000002</v>
      </c>
      <c r="N13" s="22">
        <v>1</v>
      </c>
      <c r="O13" s="22">
        <v>1</v>
      </c>
      <c r="P13" s="10">
        <f t="shared" si="0"/>
        <v>831.5</v>
      </c>
      <c r="Q13" s="11">
        <f t="shared" si="1"/>
        <v>350</v>
      </c>
      <c r="R13" s="12">
        <f t="shared" ref="R13:R14" si="8">K13*75</f>
        <v>165</v>
      </c>
      <c r="S13" s="12">
        <f t="shared" si="3"/>
        <v>37.5</v>
      </c>
      <c r="T13" s="12">
        <f t="shared" si="4"/>
        <v>99.000000000000014</v>
      </c>
      <c r="U13" s="12">
        <f t="shared" si="5"/>
        <v>60</v>
      </c>
      <c r="V13" s="12">
        <f t="shared" ref="V13:V14" si="9">O13*120</f>
        <v>120</v>
      </c>
      <c r="W13" s="10">
        <f t="shared" si="7"/>
        <v>831.5</v>
      </c>
    </row>
    <row r="14" spans="1:23" ht="22.5" customHeight="1">
      <c r="A14" s="4">
        <v>5</v>
      </c>
      <c r="B14" s="5">
        <v>45205</v>
      </c>
      <c r="C14" s="4" t="s">
        <v>50</v>
      </c>
      <c r="D14" s="92" t="s">
        <v>51</v>
      </c>
      <c r="E14" s="92" t="s">
        <v>163</v>
      </c>
      <c r="F14" s="92" t="s">
        <v>53</v>
      </c>
      <c r="G14" s="92" t="s">
        <v>54</v>
      </c>
      <c r="H14" s="92" t="s">
        <v>55</v>
      </c>
      <c r="I14" s="93" t="s">
        <v>17</v>
      </c>
      <c r="J14" s="25">
        <v>5</v>
      </c>
      <c r="K14" s="25">
        <v>2</v>
      </c>
      <c r="L14" s="25">
        <v>1.5</v>
      </c>
      <c r="M14" s="25">
        <v>2.2999999999999998</v>
      </c>
      <c r="N14" s="25">
        <v>1</v>
      </c>
      <c r="O14" s="25"/>
      <c r="P14" s="26">
        <f t="shared" si="0"/>
        <v>701</v>
      </c>
      <c r="Q14" s="27">
        <f t="shared" si="1"/>
        <v>350</v>
      </c>
      <c r="R14" s="28">
        <f t="shared" si="8"/>
        <v>150</v>
      </c>
      <c r="S14" s="28">
        <f t="shared" si="3"/>
        <v>37.5</v>
      </c>
      <c r="T14" s="28">
        <f t="shared" si="4"/>
        <v>103.49999999999999</v>
      </c>
      <c r="U14" s="28">
        <f t="shared" si="5"/>
        <v>60</v>
      </c>
      <c r="V14" s="28">
        <f t="shared" si="9"/>
        <v>0</v>
      </c>
      <c r="W14" s="26">
        <f t="shared" si="7"/>
        <v>701</v>
      </c>
    </row>
    <row r="15" spans="1:23" ht="23.25" customHeight="1">
      <c r="A15" s="4">
        <v>6</v>
      </c>
      <c r="B15" s="5">
        <v>45208</v>
      </c>
      <c r="C15" s="29" t="s">
        <v>26</v>
      </c>
      <c r="D15" s="137" t="s">
        <v>56</v>
      </c>
      <c r="E15" s="114"/>
      <c r="F15" s="114"/>
      <c r="G15" s="114"/>
      <c r="H15" s="114"/>
      <c r="I15" s="113"/>
      <c r="J15" s="32"/>
      <c r="K15" s="32"/>
      <c r="L15" s="32"/>
      <c r="M15" s="32"/>
      <c r="N15" s="32"/>
      <c r="O15" s="32"/>
      <c r="P15" s="32"/>
      <c r="Q15" s="32"/>
      <c r="R15" s="32"/>
      <c r="S15" s="32"/>
      <c r="T15" s="32"/>
      <c r="U15" s="32"/>
      <c r="V15" s="32"/>
      <c r="W15" s="32"/>
    </row>
    <row r="16" spans="1:23" ht="17.25" customHeight="1">
      <c r="A16" s="4">
        <v>7</v>
      </c>
      <c r="B16" s="5">
        <v>45209</v>
      </c>
      <c r="C16" s="29" t="s">
        <v>32</v>
      </c>
      <c r="D16" s="137" t="s">
        <v>57</v>
      </c>
      <c r="E16" s="114"/>
      <c r="F16" s="114"/>
      <c r="G16" s="114"/>
      <c r="H16" s="114"/>
      <c r="I16" s="113"/>
      <c r="J16" s="34"/>
      <c r="K16" s="35"/>
      <c r="L16" s="35"/>
      <c r="M16" s="35"/>
      <c r="N16" s="35"/>
      <c r="O16" s="35"/>
      <c r="P16" s="36"/>
      <c r="Q16" s="37"/>
      <c r="R16" s="38"/>
      <c r="S16" s="38"/>
      <c r="T16" s="38"/>
      <c r="U16" s="38"/>
      <c r="V16" s="38"/>
      <c r="W16" s="36"/>
    </row>
    <row r="17" spans="1:26" ht="18.75" customHeight="1">
      <c r="A17" s="4">
        <v>8</v>
      </c>
      <c r="B17" s="5">
        <v>45210</v>
      </c>
      <c r="C17" s="4" t="s">
        <v>38</v>
      </c>
      <c r="D17" s="138" t="s">
        <v>58</v>
      </c>
      <c r="E17" s="139"/>
      <c r="F17" s="94" t="s">
        <v>164</v>
      </c>
      <c r="G17" s="94" t="s">
        <v>60</v>
      </c>
      <c r="H17" s="95" t="s">
        <v>165</v>
      </c>
      <c r="I17" s="96" t="s">
        <v>25</v>
      </c>
      <c r="J17" s="9">
        <v>5</v>
      </c>
      <c r="K17" s="9">
        <v>2.2000000000000002</v>
      </c>
      <c r="L17" s="9">
        <v>1.5</v>
      </c>
      <c r="M17" s="9">
        <v>2</v>
      </c>
      <c r="N17" s="9"/>
      <c r="O17" s="9">
        <v>1</v>
      </c>
      <c r="P17" s="10">
        <f t="shared" ref="P17:P28" si="10">W17</f>
        <v>762.5</v>
      </c>
      <c r="Q17" s="11">
        <f t="shared" ref="Q17:Q31" si="11">J17*70</f>
        <v>350</v>
      </c>
      <c r="R17" s="12">
        <f t="shared" ref="R17:R31" si="12">K17*75</f>
        <v>165</v>
      </c>
      <c r="S17" s="12">
        <f t="shared" ref="S17:S31" si="13">L17*25</f>
        <v>37.5</v>
      </c>
      <c r="T17" s="12">
        <f t="shared" ref="T17:T31" si="14">M17*45</f>
        <v>90</v>
      </c>
      <c r="U17" s="12">
        <f t="shared" ref="U17:U20" si="15">N17*60</f>
        <v>0</v>
      </c>
      <c r="V17" s="12">
        <f t="shared" ref="V17:V31" si="16">O17*120</f>
        <v>120</v>
      </c>
      <c r="W17" s="10">
        <f t="shared" ref="W17:W27" si="17">SUM(Q17:V17)</f>
        <v>762.5</v>
      </c>
    </row>
    <row r="18" spans="1:26" ht="18.75" customHeight="1">
      <c r="A18" s="4">
        <v>9</v>
      </c>
      <c r="B18" s="5">
        <v>45211</v>
      </c>
      <c r="C18" s="4" t="s">
        <v>44</v>
      </c>
      <c r="D18" s="91" t="s">
        <v>45</v>
      </c>
      <c r="E18" s="91" t="s">
        <v>166</v>
      </c>
      <c r="F18" s="8" t="s">
        <v>29</v>
      </c>
      <c r="G18" s="91" t="s">
        <v>63</v>
      </c>
      <c r="H18" s="91" t="s">
        <v>64</v>
      </c>
      <c r="I18" s="97"/>
      <c r="J18" s="9">
        <v>5</v>
      </c>
      <c r="K18" s="22">
        <v>2.2999999999999998</v>
      </c>
      <c r="L18" s="22">
        <v>1.5</v>
      </c>
      <c r="M18" s="22">
        <v>3.2</v>
      </c>
      <c r="N18" s="22">
        <v>1</v>
      </c>
      <c r="O18" s="22"/>
      <c r="P18" s="10">
        <f t="shared" si="10"/>
        <v>764</v>
      </c>
      <c r="Q18" s="11">
        <f t="shared" si="11"/>
        <v>350</v>
      </c>
      <c r="R18" s="12">
        <f t="shared" si="12"/>
        <v>172.5</v>
      </c>
      <c r="S18" s="12">
        <f t="shared" si="13"/>
        <v>37.5</v>
      </c>
      <c r="T18" s="12">
        <f t="shared" si="14"/>
        <v>144</v>
      </c>
      <c r="U18" s="12">
        <f t="shared" si="15"/>
        <v>60</v>
      </c>
      <c r="V18" s="12">
        <f t="shared" si="16"/>
        <v>0</v>
      </c>
      <c r="W18" s="10">
        <f t="shared" si="17"/>
        <v>764</v>
      </c>
    </row>
    <row r="19" spans="1:26" ht="19.5" customHeight="1">
      <c r="A19" s="4">
        <v>10</v>
      </c>
      <c r="B19" s="5">
        <v>45212</v>
      </c>
      <c r="C19" s="4" t="s">
        <v>50</v>
      </c>
      <c r="D19" s="91" t="s">
        <v>51</v>
      </c>
      <c r="E19" s="21" t="s">
        <v>65</v>
      </c>
      <c r="F19" s="91" t="s">
        <v>66</v>
      </c>
      <c r="G19" s="21" t="s">
        <v>167</v>
      </c>
      <c r="H19" s="91" t="s">
        <v>68</v>
      </c>
      <c r="I19" s="98" t="s">
        <v>17</v>
      </c>
      <c r="J19" s="9">
        <v>5</v>
      </c>
      <c r="K19" s="22">
        <v>2.2000000000000002</v>
      </c>
      <c r="L19" s="22">
        <v>1.5</v>
      </c>
      <c r="M19" s="22">
        <v>2.8</v>
      </c>
      <c r="N19" s="22">
        <v>1</v>
      </c>
      <c r="O19" s="22"/>
      <c r="P19" s="10">
        <f t="shared" si="10"/>
        <v>738.5</v>
      </c>
      <c r="Q19" s="11">
        <f t="shared" si="11"/>
        <v>350</v>
      </c>
      <c r="R19" s="12">
        <f t="shared" si="12"/>
        <v>165</v>
      </c>
      <c r="S19" s="12">
        <f t="shared" si="13"/>
        <v>37.5</v>
      </c>
      <c r="T19" s="12">
        <f t="shared" si="14"/>
        <v>125.99999999999999</v>
      </c>
      <c r="U19" s="12">
        <f t="shared" si="15"/>
        <v>60</v>
      </c>
      <c r="V19" s="12">
        <f t="shared" si="16"/>
        <v>0</v>
      </c>
      <c r="W19" s="10">
        <f t="shared" si="17"/>
        <v>738.5</v>
      </c>
    </row>
    <row r="20" spans="1:26" ht="19.5" customHeight="1">
      <c r="A20" s="4">
        <v>11</v>
      </c>
      <c r="B20" s="5">
        <v>45215</v>
      </c>
      <c r="C20" s="4" t="s">
        <v>26</v>
      </c>
      <c r="D20" s="91" t="s">
        <v>51</v>
      </c>
      <c r="E20" s="21" t="s">
        <v>69</v>
      </c>
      <c r="F20" s="8" t="s">
        <v>29</v>
      </c>
      <c r="G20" s="91" t="s">
        <v>70</v>
      </c>
      <c r="H20" s="21" t="s">
        <v>71</v>
      </c>
      <c r="I20" s="98"/>
      <c r="J20" s="9">
        <v>5</v>
      </c>
      <c r="K20" s="22">
        <v>2.1</v>
      </c>
      <c r="L20" s="22">
        <v>1.5</v>
      </c>
      <c r="M20" s="22">
        <v>2.2999999999999998</v>
      </c>
      <c r="N20" s="22"/>
      <c r="O20" s="22"/>
      <c r="P20" s="10">
        <f t="shared" si="10"/>
        <v>648.5</v>
      </c>
      <c r="Q20" s="11">
        <f t="shared" si="11"/>
        <v>350</v>
      </c>
      <c r="R20" s="12">
        <f t="shared" si="12"/>
        <v>157.5</v>
      </c>
      <c r="S20" s="12">
        <f t="shared" si="13"/>
        <v>37.5</v>
      </c>
      <c r="T20" s="12">
        <f t="shared" si="14"/>
        <v>103.49999999999999</v>
      </c>
      <c r="U20" s="12">
        <f t="shared" si="15"/>
        <v>0</v>
      </c>
      <c r="V20" s="12">
        <f t="shared" si="16"/>
        <v>0</v>
      </c>
      <c r="W20" s="10">
        <f t="shared" si="17"/>
        <v>648.5</v>
      </c>
    </row>
    <row r="21" spans="1:26" ht="21" customHeight="1">
      <c r="A21" s="4">
        <v>12</v>
      </c>
      <c r="B21" s="5">
        <v>45216</v>
      </c>
      <c r="C21" s="4" t="s">
        <v>32</v>
      </c>
      <c r="D21" s="91" t="s">
        <v>158</v>
      </c>
      <c r="E21" s="99" t="s">
        <v>168</v>
      </c>
      <c r="F21" s="91" t="s">
        <v>73</v>
      </c>
      <c r="G21" s="91" t="s">
        <v>74</v>
      </c>
      <c r="H21" s="91" t="s">
        <v>169</v>
      </c>
      <c r="I21" s="98" t="s">
        <v>17</v>
      </c>
      <c r="J21" s="9">
        <v>5</v>
      </c>
      <c r="K21" s="22">
        <v>2</v>
      </c>
      <c r="L21" s="22">
        <v>1.7</v>
      </c>
      <c r="M21" s="22">
        <v>2.5</v>
      </c>
      <c r="N21" s="22">
        <v>1</v>
      </c>
      <c r="O21" s="22"/>
      <c r="P21" s="10">
        <f t="shared" si="10"/>
        <v>695</v>
      </c>
      <c r="Q21" s="11">
        <f t="shared" si="11"/>
        <v>350</v>
      </c>
      <c r="R21" s="12">
        <f t="shared" si="12"/>
        <v>150</v>
      </c>
      <c r="S21" s="12">
        <f t="shared" si="13"/>
        <v>42.5</v>
      </c>
      <c r="T21" s="12">
        <f t="shared" si="14"/>
        <v>112.5</v>
      </c>
      <c r="U21" s="12">
        <f>N21*40</f>
        <v>40</v>
      </c>
      <c r="V21" s="12">
        <f t="shared" si="16"/>
        <v>0</v>
      </c>
      <c r="W21" s="10">
        <f t="shared" si="17"/>
        <v>695</v>
      </c>
    </row>
    <row r="22" spans="1:26" ht="21.75" customHeight="1">
      <c r="A22" s="4">
        <v>13</v>
      </c>
      <c r="B22" s="5">
        <v>45217</v>
      </c>
      <c r="C22" s="4" t="s">
        <v>38</v>
      </c>
      <c r="D22" s="100" t="s">
        <v>76</v>
      </c>
      <c r="E22" s="91" t="s">
        <v>170</v>
      </c>
      <c r="F22" s="91" t="s">
        <v>171</v>
      </c>
      <c r="G22" s="91" t="s">
        <v>79</v>
      </c>
      <c r="H22" s="91" t="s">
        <v>80</v>
      </c>
      <c r="I22" s="98" t="s">
        <v>25</v>
      </c>
      <c r="J22" s="9">
        <v>5</v>
      </c>
      <c r="K22" s="9">
        <v>2.2999999999999998</v>
      </c>
      <c r="L22" s="9">
        <v>1.6</v>
      </c>
      <c r="M22" s="9">
        <v>2.2000000000000002</v>
      </c>
      <c r="N22" s="9"/>
      <c r="O22" s="9">
        <v>1</v>
      </c>
      <c r="P22" s="10">
        <f t="shared" si="10"/>
        <v>781.5</v>
      </c>
      <c r="Q22" s="11">
        <f t="shared" si="11"/>
        <v>350</v>
      </c>
      <c r="R22" s="12">
        <f t="shared" si="12"/>
        <v>172.5</v>
      </c>
      <c r="S22" s="12">
        <f t="shared" si="13"/>
        <v>40</v>
      </c>
      <c r="T22" s="12">
        <f t="shared" si="14"/>
        <v>99.000000000000014</v>
      </c>
      <c r="U22" s="12">
        <f t="shared" ref="U22:U23" si="18">N22*60</f>
        <v>0</v>
      </c>
      <c r="V22" s="12">
        <f t="shared" si="16"/>
        <v>120</v>
      </c>
      <c r="W22" s="10">
        <f t="shared" si="17"/>
        <v>781.5</v>
      </c>
    </row>
    <row r="23" spans="1:26" ht="18.75" customHeight="1">
      <c r="A23" s="4">
        <v>14</v>
      </c>
      <c r="B23" s="5">
        <v>45218</v>
      </c>
      <c r="C23" s="4" t="s">
        <v>44</v>
      </c>
      <c r="D23" s="91" t="s">
        <v>45</v>
      </c>
      <c r="E23" s="91" t="s">
        <v>81</v>
      </c>
      <c r="F23" s="8" t="s">
        <v>29</v>
      </c>
      <c r="G23" s="86" t="s">
        <v>82</v>
      </c>
      <c r="H23" s="91" t="s">
        <v>83</v>
      </c>
      <c r="I23" s="98"/>
      <c r="J23" s="9">
        <v>5</v>
      </c>
      <c r="K23" s="9">
        <v>2.2999999999999998</v>
      </c>
      <c r="L23" s="9">
        <v>1.5</v>
      </c>
      <c r="M23" s="9">
        <v>2.5</v>
      </c>
      <c r="N23" s="9">
        <v>1</v>
      </c>
      <c r="O23" s="9"/>
      <c r="P23" s="10">
        <f t="shared" si="10"/>
        <v>732.5</v>
      </c>
      <c r="Q23" s="11">
        <f t="shared" si="11"/>
        <v>350</v>
      </c>
      <c r="R23" s="12">
        <f t="shared" si="12"/>
        <v>172.5</v>
      </c>
      <c r="S23" s="12">
        <f t="shared" si="13"/>
        <v>37.5</v>
      </c>
      <c r="T23" s="12">
        <f t="shared" si="14"/>
        <v>112.5</v>
      </c>
      <c r="U23" s="12">
        <f t="shared" si="18"/>
        <v>60</v>
      </c>
      <c r="V23" s="12">
        <f t="shared" si="16"/>
        <v>0</v>
      </c>
      <c r="W23" s="10">
        <f t="shared" si="17"/>
        <v>732.5</v>
      </c>
    </row>
    <row r="24" spans="1:26" ht="21" customHeight="1">
      <c r="A24" s="4">
        <v>15</v>
      </c>
      <c r="B24" s="5">
        <v>45219</v>
      </c>
      <c r="C24" s="4" t="s">
        <v>50</v>
      </c>
      <c r="D24" s="91" t="s">
        <v>51</v>
      </c>
      <c r="E24" s="21" t="s">
        <v>84</v>
      </c>
      <c r="F24" s="101" t="s">
        <v>172</v>
      </c>
      <c r="G24" s="102" t="s">
        <v>86</v>
      </c>
      <c r="H24" s="103" t="s">
        <v>87</v>
      </c>
      <c r="I24" s="98" t="s">
        <v>17</v>
      </c>
      <c r="J24" s="9">
        <v>5</v>
      </c>
      <c r="K24" s="9">
        <v>2</v>
      </c>
      <c r="L24" s="9">
        <v>1.5</v>
      </c>
      <c r="M24" s="9">
        <v>2</v>
      </c>
      <c r="N24" s="9">
        <v>1</v>
      </c>
      <c r="O24" s="9"/>
      <c r="P24" s="10">
        <f t="shared" si="10"/>
        <v>667.5</v>
      </c>
      <c r="Q24" s="11">
        <f t="shared" si="11"/>
        <v>350</v>
      </c>
      <c r="R24" s="12">
        <f t="shared" si="12"/>
        <v>150</v>
      </c>
      <c r="S24" s="12">
        <f t="shared" si="13"/>
        <v>37.5</v>
      </c>
      <c r="T24" s="12">
        <f t="shared" si="14"/>
        <v>90</v>
      </c>
      <c r="U24" s="12">
        <f>N24*40</f>
        <v>40</v>
      </c>
      <c r="V24" s="12">
        <f t="shared" si="16"/>
        <v>0</v>
      </c>
      <c r="W24" s="10">
        <f t="shared" si="17"/>
        <v>667.5</v>
      </c>
    </row>
    <row r="25" spans="1:26" ht="21" customHeight="1">
      <c r="A25" s="4">
        <v>16</v>
      </c>
      <c r="B25" s="5">
        <v>45222</v>
      </c>
      <c r="C25" s="4" t="s">
        <v>26</v>
      </c>
      <c r="D25" s="91" t="s">
        <v>51</v>
      </c>
      <c r="E25" s="91" t="s">
        <v>173</v>
      </c>
      <c r="F25" s="8" t="s">
        <v>29</v>
      </c>
      <c r="G25" s="102" t="s">
        <v>174</v>
      </c>
      <c r="H25" s="104" t="s">
        <v>90</v>
      </c>
      <c r="I25" s="96"/>
      <c r="J25" s="9">
        <v>5</v>
      </c>
      <c r="K25" s="22">
        <v>2.1</v>
      </c>
      <c r="L25" s="22">
        <v>1.5</v>
      </c>
      <c r="M25" s="22">
        <v>2.2999999999999998</v>
      </c>
      <c r="N25" s="22"/>
      <c r="O25" s="22"/>
      <c r="P25" s="10">
        <f t="shared" si="10"/>
        <v>648.5</v>
      </c>
      <c r="Q25" s="11">
        <f t="shared" si="11"/>
        <v>350</v>
      </c>
      <c r="R25" s="12">
        <f t="shared" si="12"/>
        <v>157.5</v>
      </c>
      <c r="S25" s="12">
        <f t="shared" si="13"/>
        <v>37.5</v>
      </c>
      <c r="T25" s="12">
        <f t="shared" si="14"/>
        <v>103.49999999999999</v>
      </c>
      <c r="U25" s="12">
        <f t="shared" ref="U25:U30" si="19">N25*60</f>
        <v>0</v>
      </c>
      <c r="V25" s="12">
        <f t="shared" si="16"/>
        <v>0</v>
      </c>
      <c r="W25" s="10">
        <f t="shared" si="17"/>
        <v>648.5</v>
      </c>
    </row>
    <row r="26" spans="1:26" ht="21" customHeight="1">
      <c r="A26" s="4">
        <v>17</v>
      </c>
      <c r="B26" s="5">
        <v>45223</v>
      </c>
      <c r="C26" s="4" t="s">
        <v>32</v>
      </c>
      <c r="D26" s="91" t="s">
        <v>33</v>
      </c>
      <c r="E26" s="91" t="s">
        <v>175</v>
      </c>
      <c r="F26" s="105" t="s">
        <v>92</v>
      </c>
      <c r="G26" s="86" t="s">
        <v>176</v>
      </c>
      <c r="H26" s="103" t="s">
        <v>94</v>
      </c>
      <c r="I26" s="98" t="s">
        <v>17</v>
      </c>
      <c r="J26" s="9">
        <v>5</v>
      </c>
      <c r="K26" s="9">
        <v>2.2999999999999998</v>
      </c>
      <c r="L26" s="9">
        <v>1.5</v>
      </c>
      <c r="M26" s="9">
        <v>2.5</v>
      </c>
      <c r="N26" s="9">
        <v>1</v>
      </c>
      <c r="O26" s="9"/>
      <c r="P26" s="10">
        <f t="shared" si="10"/>
        <v>732.5</v>
      </c>
      <c r="Q26" s="11">
        <f t="shared" si="11"/>
        <v>350</v>
      </c>
      <c r="R26" s="12">
        <f t="shared" si="12"/>
        <v>172.5</v>
      </c>
      <c r="S26" s="12">
        <f t="shared" si="13"/>
        <v>37.5</v>
      </c>
      <c r="T26" s="12">
        <f t="shared" si="14"/>
        <v>112.5</v>
      </c>
      <c r="U26" s="12">
        <f t="shared" si="19"/>
        <v>60</v>
      </c>
      <c r="V26" s="12">
        <f t="shared" si="16"/>
        <v>0</v>
      </c>
      <c r="W26" s="10">
        <f t="shared" si="17"/>
        <v>732.5</v>
      </c>
    </row>
    <row r="27" spans="1:26" ht="21" customHeight="1">
      <c r="A27" s="4">
        <v>18</v>
      </c>
      <c r="B27" s="5">
        <v>45224</v>
      </c>
      <c r="C27" s="4" t="s">
        <v>38</v>
      </c>
      <c r="D27" s="106" t="s">
        <v>39</v>
      </c>
      <c r="E27" s="107" t="s">
        <v>95</v>
      </c>
      <c r="F27" s="91" t="s">
        <v>177</v>
      </c>
      <c r="G27" s="91" t="s">
        <v>178</v>
      </c>
      <c r="H27" s="86" t="s">
        <v>98</v>
      </c>
      <c r="I27" s="98" t="s">
        <v>25</v>
      </c>
      <c r="J27" s="9">
        <v>5</v>
      </c>
      <c r="K27" s="9">
        <v>2.2000000000000002</v>
      </c>
      <c r="L27" s="9">
        <v>1.3</v>
      </c>
      <c r="M27" s="9">
        <v>2.6</v>
      </c>
      <c r="N27" s="9"/>
      <c r="O27" s="45">
        <v>1</v>
      </c>
      <c r="P27" s="10">
        <f t="shared" si="10"/>
        <v>784.5</v>
      </c>
      <c r="Q27" s="11">
        <f t="shared" si="11"/>
        <v>350</v>
      </c>
      <c r="R27" s="12">
        <f t="shared" si="12"/>
        <v>165</v>
      </c>
      <c r="S27" s="12">
        <f t="shared" si="13"/>
        <v>32.5</v>
      </c>
      <c r="T27" s="12">
        <f t="shared" si="14"/>
        <v>117</v>
      </c>
      <c r="U27" s="12">
        <f t="shared" si="19"/>
        <v>0</v>
      </c>
      <c r="V27" s="12">
        <f t="shared" si="16"/>
        <v>120</v>
      </c>
      <c r="W27" s="10">
        <f t="shared" si="17"/>
        <v>784.5</v>
      </c>
    </row>
    <row r="28" spans="1:26" ht="29.25" customHeight="1">
      <c r="A28" s="4">
        <v>19</v>
      </c>
      <c r="B28" s="5">
        <v>45225</v>
      </c>
      <c r="C28" s="46" t="s">
        <v>44</v>
      </c>
      <c r="D28" s="108" t="s">
        <v>45</v>
      </c>
      <c r="E28" s="108" t="s">
        <v>99</v>
      </c>
      <c r="F28" s="8" t="s">
        <v>29</v>
      </c>
      <c r="G28" s="91" t="s">
        <v>100</v>
      </c>
      <c r="H28" s="108" t="s">
        <v>101</v>
      </c>
      <c r="I28" s="109"/>
      <c r="J28" s="47">
        <v>5</v>
      </c>
      <c r="K28" s="9">
        <v>2.2000000000000002</v>
      </c>
      <c r="L28" s="9">
        <v>1.7</v>
      </c>
      <c r="M28" s="9">
        <v>2.2000000000000002</v>
      </c>
      <c r="N28" s="9">
        <v>1</v>
      </c>
      <c r="O28" s="9"/>
      <c r="P28" s="48">
        <f t="shared" si="10"/>
        <v>716.5</v>
      </c>
      <c r="Q28" s="11">
        <f t="shared" si="11"/>
        <v>350</v>
      </c>
      <c r="R28" s="12">
        <f t="shared" si="12"/>
        <v>165</v>
      </c>
      <c r="S28" s="12">
        <f t="shared" si="13"/>
        <v>42.5</v>
      </c>
      <c r="T28" s="12">
        <f t="shared" si="14"/>
        <v>99.000000000000014</v>
      </c>
      <c r="U28" s="12">
        <f t="shared" si="19"/>
        <v>60</v>
      </c>
      <c r="V28" s="12">
        <f t="shared" si="16"/>
        <v>0</v>
      </c>
      <c r="W28" s="49">
        <f t="shared" ref="W28:W30" si="20">Q28+R28+S28+T28+U28+V28</f>
        <v>716.5</v>
      </c>
    </row>
    <row r="29" spans="1:26" ht="21.75" customHeight="1">
      <c r="A29" s="4">
        <v>20</v>
      </c>
      <c r="B29" s="5">
        <v>45226</v>
      </c>
      <c r="C29" s="50" t="s">
        <v>50</v>
      </c>
      <c r="D29" s="110" t="s">
        <v>51</v>
      </c>
      <c r="E29" s="110" t="s">
        <v>102</v>
      </c>
      <c r="F29" s="110" t="s">
        <v>103</v>
      </c>
      <c r="G29" s="111" t="s">
        <v>104</v>
      </c>
      <c r="H29" s="110" t="s">
        <v>105</v>
      </c>
      <c r="I29" s="109" t="s">
        <v>17</v>
      </c>
      <c r="J29" s="52">
        <v>5</v>
      </c>
      <c r="K29" s="22">
        <v>2.2000000000000002</v>
      </c>
      <c r="L29" s="22">
        <v>1.7</v>
      </c>
      <c r="M29" s="22">
        <v>2.2000000000000002</v>
      </c>
      <c r="N29" s="22">
        <v>1</v>
      </c>
      <c r="O29" s="22"/>
      <c r="P29" s="48">
        <f>W29:W54</f>
        <v>716.5</v>
      </c>
      <c r="Q29" s="11">
        <f t="shared" si="11"/>
        <v>350</v>
      </c>
      <c r="R29" s="12">
        <f t="shared" si="12"/>
        <v>165</v>
      </c>
      <c r="S29" s="12">
        <f t="shared" si="13"/>
        <v>42.5</v>
      </c>
      <c r="T29" s="12">
        <f t="shared" si="14"/>
        <v>99.000000000000014</v>
      </c>
      <c r="U29" s="12">
        <f t="shared" si="19"/>
        <v>60</v>
      </c>
      <c r="V29" s="12">
        <f t="shared" si="16"/>
        <v>0</v>
      </c>
      <c r="W29" s="49">
        <f t="shared" si="20"/>
        <v>716.5</v>
      </c>
    </row>
    <row r="30" spans="1:26" ht="21.75" customHeight="1">
      <c r="A30" s="4">
        <v>21</v>
      </c>
      <c r="B30" s="53">
        <v>45229</v>
      </c>
      <c r="C30" s="46" t="s">
        <v>26</v>
      </c>
      <c r="D30" s="110" t="s">
        <v>51</v>
      </c>
      <c r="E30" s="110" t="s">
        <v>179</v>
      </c>
      <c r="F30" s="8" t="s">
        <v>29</v>
      </c>
      <c r="G30" s="110" t="s">
        <v>107</v>
      </c>
      <c r="H30" s="110" t="s">
        <v>108</v>
      </c>
      <c r="I30" s="109"/>
      <c r="J30" s="56">
        <v>5</v>
      </c>
      <c r="K30" s="57">
        <v>2.2000000000000002</v>
      </c>
      <c r="L30" s="57">
        <v>1.7</v>
      </c>
      <c r="M30" s="57">
        <v>2</v>
      </c>
      <c r="N30" s="57"/>
      <c r="O30" s="57"/>
      <c r="P30" s="48">
        <f t="shared" ref="P30:P31" si="21">W30</f>
        <v>647.5</v>
      </c>
      <c r="Q30" s="11">
        <f t="shared" si="11"/>
        <v>350</v>
      </c>
      <c r="R30" s="12">
        <f t="shared" si="12"/>
        <v>165</v>
      </c>
      <c r="S30" s="12">
        <f t="shared" si="13"/>
        <v>42.5</v>
      </c>
      <c r="T30" s="12">
        <f t="shared" si="14"/>
        <v>90</v>
      </c>
      <c r="U30" s="12">
        <f t="shared" si="19"/>
        <v>0</v>
      </c>
      <c r="V30" s="12">
        <f t="shared" si="16"/>
        <v>0</v>
      </c>
      <c r="W30" s="49">
        <f t="shared" si="20"/>
        <v>647.5</v>
      </c>
      <c r="X30" s="58"/>
      <c r="Y30" s="58"/>
      <c r="Z30" s="58"/>
    </row>
    <row r="31" spans="1:26" ht="21.75" customHeight="1">
      <c r="A31" s="4">
        <v>22</v>
      </c>
      <c r="B31" s="53">
        <v>45230</v>
      </c>
      <c r="C31" s="46" t="s">
        <v>32</v>
      </c>
      <c r="D31" s="91" t="s">
        <v>45</v>
      </c>
      <c r="E31" s="91" t="s">
        <v>180</v>
      </c>
      <c r="F31" s="91" t="s">
        <v>181</v>
      </c>
      <c r="G31" s="91" t="s">
        <v>110</v>
      </c>
      <c r="H31" s="91" t="s">
        <v>182</v>
      </c>
      <c r="I31" s="98" t="s">
        <v>17</v>
      </c>
      <c r="J31" s="9">
        <v>5</v>
      </c>
      <c r="K31" s="22">
        <v>2</v>
      </c>
      <c r="L31" s="22">
        <v>1.7</v>
      </c>
      <c r="M31" s="22">
        <v>2.5</v>
      </c>
      <c r="N31" s="22">
        <v>2</v>
      </c>
      <c r="O31" s="22"/>
      <c r="P31" s="10">
        <f t="shared" si="21"/>
        <v>735</v>
      </c>
      <c r="Q31" s="11">
        <f t="shared" si="11"/>
        <v>350</v>
      </c>
      <c r="R31" s="12">
        <f t="shared" si="12"/>
        <v>150</v>
      </c>
      <c r="S31" s="12">
        <f t="shared" si="13"/>
        <v>42.5</v>
      </c>
      <c r="T31" s="12">
        <f t="shared" si="14"/>
        <v>112.5</v>
      </c>
      <c r="U31" s="12">
        <f>N31*40</f>
        <v>80</v>
      </c>
      <c r="V31" s="12">
        <f t="shared" si="16"/>
        <v>0</v>
      </c>
      <c r="W31" s="10">
        <f>SUM(Q31:V31)</f>
        <v>735</v>
      </c>
      <c r="X31" s="58"/>
      <c r="Y31" s="58"/>
      <c r="Z31" s="58"/>
    </row>
    <row r="32" spans="1:26" ht="13.5" customHeight="1">
      <c r="A32" s="59" t="s">
        <v>112</v>
      </c>
      <c r="B32" s="53"/>
      <c r="C32" s="46"/>
      <c r="D32" s="108"/>
      <c r="E32" s="108"/>
      <c r="F32" s="108"/>
      <c r="G32" s="108"/>
      <c r="H32" s="108"/>
      <c r="I32" s="98"/>
      <c r="J32" s="9">
        <f t="shared" ref="J32:W32" si="22">SUM(J10:J31)/20</f>
        <v>5</v>
      </c>
      <c r="K32" s="9">
        <f t="shared" si="22"/>
        <v>2.1300000000000008</v>
      </c>
      <c r="L32" s="9">
        <f t="shared" si="22"/>
        <v>1.5649999999999999</v>
      </c>
      <c r="M32" s="9">
        <f t="shared" si="22"/>
        <v>2.3300000000000005</v>
      </c>
      <c r="N32" s="9">
        <f t="shared" si="22"/>
        <v>0.65</v>
      </c>
      <c r="O32" s="9">
        <f t="shared" si="22"/>
        <v>0.25</v>
      </c>
      <c r="P32" s="48">
        <f t="shared" si="22"/>
        <v>718.22500000000002</v>
      </c>
      <c r="Q32" s="11">
        <f t="shared" si="22"/>
        <v>350</v>
      </c>
      <c r="R32" s="12">
        <f t="shared" si="22"/>
        <v>157.75</v>
      </c>
      <c r="S32" s="12">
        <f t="shared" si="22"/>
        <v>39.125</v>
      </c>
      <c r="T32" s="12">
        <f t="shared" si="22"/>
        <v>104.85</v>
      </c>
      <c r="U32" s="12">
        <f t="shared" si="22"/>
        <v>35</v>
      </c>
      <c r="V32" s="12">
        <f t="shared" si="22"/>
        <v>31.5</v>
      </c>
      <c r="W32" s="49">
        <f t="shared" si="22"/>
        <v>718.22500000000002</v>
      </c>
    </row>
    <row r="33" spans="1:24" ht="15.75" customHeight="1">
      <c r="A33" s="60" t="s">
        <v>113</v>
      </c>
      <c r="B33" s="60"/>
      <c r="C33" s="60"/>
      <c r="D33" s="60"/>
      <c r="E33" s="60"/>
      <c r="F33" s="60"/>
      <c r="G33" s="60"/>
      <c r="H33" s="61"/>
      <c r="I33" s="61"/>
      <c r="J33" s="62"/>
      <c r="K33" s="62"/>
      <c r="L33" s="62"/>
      <c r="M33" s="62"/>
      <c r="N33" s="62"/>
      <c r="O33" s="62"/>
      <c r="P33" s="63"/>
      <c r="Q33" s="64"/>
      <c r="R33" s="65"/>
      <c r="S33" s="65"/>
      <c r="T33" s="65"/>
      <c r="U33" s="65"/>
      <c r="V33" s="65"/>
      <c r="W33" s="63"/>
    </row>
    <row r="34" spans="1:24" ht="15.75" customHeight="1">
      <c r="A34" s="66" t="s">
        <v>114</v>
      </c>
      <c r="B34" s="60"/>
      <c r="C34" s="60"/>
      <c r="D34" s="60"/>
      <c r="E34" s="60"/>
      <c r="F34" s="60"/>
      <c r="G34" s="60"/>
      <c r="H34" s="61"/>
      <c r="I34" s="61"/>
      <c r="J34" s="62"/>
      <c r="K34" s="62"/>
      <c r="L34" s="62"/>
      <c r="M34" s="62"/>
      <c r="N34" s="62"/>
      <c r="O34" s="62"/>
    </row>
    <row r="35" spans="1:24" ht="15.75" customHeight="1">
      <c r="A35" s="66" t="s">
        <v>115</v>
      </c>
      <c r="B35" s="60"/>
      <c r="C35" s="60"/>
      <c r="D35" s="60"/>
      <c r="E35" s="60"/>
      <c r="F35" s="60"/>
      <c r="G35" s="60"/>
      <c r="H35" s="61"/>
      <c r="I35" s="61"/>
      <c r="J35" s="62"/>
      <c r="K35" s="62"/>
      <c r="L35" s="62"/>
      <c r="M35" s="62"/>
      <c r="N35" s="62"/>
      <c r="O35" s="62"/>
    </row>
    <row r="36" spans="1:24" ht="15.75" customHeight="1">
      <c r="A36" s="66" t="s">
        <v>116</v>
      </c>
      <c r="B36" s="60"/>
      <c r="C36" s="60"/>
      <c r="D36" s="60"/>
      <c r="E36" s="60"/>
      <c r="F36" s="60"/>
      <c r="G36" s="60"/>
      <c r="H36" s="61"/>
      <c r="I36" s="61"/>
      <c r="J36" s="62"/>
      <c r="K36" s="62"/>
      <c r="L36" s="62"/>
      <c r="M36" s="62"/>
      <c r="N36" s="62"/>
      <c r="O36" s="62"/>
      <c r="S36" s="67"/>
      <c r="T36" s="68"/>
      <c r="U36" s="68"/>
      <c r="V36" s="68"/>
      <c r="W36" s="61"/>
      <c r="X36" s="61"/>
    </row>
    <row r="37" spans="1:24" ht="15.75" customHeight="1">
      <c r="A37" s="69"/>
      <c r="D37" s="70"/>
    </row>
    <row r="38" spans="1:24" ht="17.25" customHeight="1">
      <c r="B38" s="117" t="s">
        <v>117</v>
      </c>
      <c r="C38" s="118"/>
      <c r="D38" s="118"/>
      <c r="E38" s="118"/>
      <c r="F38" s="118"/>
      <c r="G38" s="118"/>
      <c r="H38" s="118"/>
      <c r="I38" s="118"/>
      <c r="J38" s="118"/>
      <c r="K38" s="118"/>
      <c r="L38" s="118"/>
      <c r="M38" s="118"/>
      <c r="N38" s="118"/>
      <c r="O38" s="118"/>
    </row>
    <row r="39" spans="1:24" ht="15.75" customHeight="1">
      <c r="B39" s="117" t="s">
        <v>118</v>
      </c>
      <c r="C39" s="118"/>
      <c r="D39" s="118"/>
      <c r="E39" s="118"/>
      <c r="F39" s="118"/>
      <c r="G39" s="118"/>
      <c r="H39" s="118"/>
      <c r="I39" s="118"/>
      <c r="J39" s="118"/>
      <c r="K39" s="118"/>
      <c r="L39" s="118"/>
      <c r="M39" s="118"/>
      <c r="N39" s="118"/>
      <c r="O39" s="118"/>
    </row>
    <row r="40" spans="1:24" ht="15.75" customHeight="1">
      <c r="B40" s="117" t="s">
        <v>119</v>
      </c>
      <c r="C40" s="118"/>
      <c r="D40" s="118"/>
      <c r="E40" s="118"/>
      <c r="F40" s="118"/>
      <c r="G40" s="118"/>
      <c r="H40" s="118"/>
      <c r="I40" s="118"/>
      <c r="J40" s="118"/>
      <c r="K40" s="118"/>
      <c r="L40" s="118"/>
      <c r="M40" s="118"/>
      <c r="N40" s="118"/>
      <c r="O40" s="118"/>
    </row>
    <row r="41" spans="1:24" ht="15.75" customHeight="1">
      <c r="B41" s="71"/>
      <c r="C41" s="71"/>
      <c r="D41" s="71"/>
      <c r="E41" s="71"/>
      <c r="F41" s="71"/>
      <c r="G41" s="71"/>
      <c r="H41" s="71"/>
      <c r="I41" s="71"/>
      <c r="J41" s="71"/>
      <c r="K41" s="71"/>
      <c r="L41" s="71"/>
      <c r="M41" s="71"/>
      <c r="N41" s="71"/>
      <c r="O41" s="71"/>
    </row>
    <row r="42" spans="1:24" ht="15.75" customHeight="1">
      <c r="B42" s="71"/>
      <c r="C42" s="71"/>
      <c r="D42" s="71"/>
      <c r="E42" s="71"/>
      <c r="F42" s="71"/>
      <c r="G42" s="71"/>
      <c r="H42" s="71"/>
      <c r="I42" s="71"/>
      <c r="J42" s="71"/>
      <c r="K42" s="71"/>
      <c r="L42" s="71"/>
      <c r="M42" s="71"/>
      <c r="N42" s="71"/>
      <c r="O42" s="71"/>
    </row>
    <row r="43" spans="1:24" ht="15.75" customHeight="1">
      <c r="B43" s="71"/>
      <c r="C43" s="71"/>
      <c r="D43" s="71"/>
      <c r="E43" s="71"/>
      <c r="F43" s="71"/>
      <c r="G43" s="71"/>
      <c r="H43" s="71"/>
      <c r="I43" s="71"/>
      <c r="J43" s="71"/>
      <c r="K43" s="71"/>
      <c r="L43" s="71"/>
      <c r="M43" s="71"/>
      <c r="N43" s="71"/>
      <c r="O43" s="71"/>
    </row>
    <row r="44" spans="1:24" ht="59.25" customHeight="1">
      <c r="B44" s="1"/>
      <c r="C44" s="1"/>
      <c r="D44" s="1"/>
      <c r="E44" s="1"/>
      <c r="F44" s="1"/>
      <c r="G44" s="1"/>
      <c r="H44" s="1"/>
      <c r="I44" s="1"/>
      <c r="J44" s="1"/>
      <c r="K44" s="1"/>
      <c r="L44" s="1"/>
      <c r="M44" s="1"/>
      <c r="N44" s="1"/>
      <c r="O44" s="1"/>
    </row>
    <row r="45" spans="1:24" ht="15.75" customHeight="1">
      <c r="A45" s="72" t="s">
        <v>120</v>
      </c>
      <c r="B45" s="72"/>
      <c r="C45" s="72"/>
      <c r="D45" s="72"/>
      <c r="E45" s="72"/>
      <c r="F45" s="72"/>
      <c r="G45" s="72"/>
      <c r="H45" s="72"/>
      <c r="I45" s="72"/>
      <c r="J45" s="72"/>
    </row>
    <row r="46" spans="1:24" ht="15.75" customHeight="1">
      <c r="A46" s="73" t="s">
        <v>183</v>
      </c>
      <c r="B46" s="73"/>
      <c r="C46" s="73"/>
      <c r="D46" s="73"/>
      <c r="E46" s="73"/>
      <c r="F46" s="73"/>
      <c r="G46" s="73"/>
      <c r="H46" s="73"/>
      <c r="I46" s="73"/>
      <c r="J46" s="73"/>
      <c r="K46" s="73"/>
      <c r="N46" s="62"/>
    </row>
    <row r="47" spans="1:24" ht="15.75" customHeight="1">
      <c r="A47" s="74" t="s">
        <v>122</v>
      </c>
    </row>
    <row r="48" spans="1:24" ht="48" customHeight="1">
      <c r="A48" s="75" t="s">
        <v>123</v>
      </c>
      <c r="B48" s="112" t="s">
        <v>124</v>
      </c>
      <c r="C48" s="114"/>
      <c r="D48" s="113"/>
      <c r="E48" s="77" t="s">
        <v>125</v>
      </c>
      <c r="F48" s="112" t="s">
        <v>126</v>
      </c>
      <c r="G48" s="113"/>
      <c r="H48" s="112" t="s">
        <v>127</v>
      </c>
      <c r="I48" s="114"/>
      <c r="J48" s="114"/>
      <c r="K48" s="114"/>
      <c r="L48" s="113"/>
    </row>
    <row r="49" spans="1:12" ht="30" customHeight="1">
      <c r="A49" s="76" t="s">
        <v>128</v>
      </c>
      <c r="B49" s="119"/>
      <c r="C49" s="114"/>
      <c r="D49" s="113"/>
      <c r="E49" s="45"/>
      <c r="F49" s="45"/>
      <c r="G49" s="45"/>
      <c r="H49" s="119" t="s">
        <v>184</v>
      </c>
      <c r="I49" s="114"/>
      <c r="J49" s="114"/>
      <c r="K49" s="114"/>
      <c r="L49" s="113"/>
    </row>
    <row r="50" spans="1:12" ht="30" customHeight="1">
      <c r="A50" s="78" t="s">
        <v>130</v>
      </c>
      <c r="B50" s="119"/>
      <c r="C50" s="114"/>
      <c r="D50" s="113"/>
      <c r="E50" s="45"/>
      <c r="F50" s="45"/>
      <c r="G50" s="45"/>
      <c r="H50" s="119" t="s">
        <v>185</v>
      </c>
      <c r="I50" s="114"/>
      <c r="J50" s="114"/>
      <c r="K50" s="114"/>
      <c r="L50" s="113"/>
    </row>
    <row r="51" spans="1:12" ht="30" customHeight="1">
      <c r="A51" s="78" t="s">
        <v>132</v>
      </c>
      <c r="B51" s="119"/>
      <c r="C51" s="114"/>
      <c r="D51" s="113"/>
      <c r="E51" s="45"/>
      <c r="F51" s="45"/>
      <c r="G51" s="45"/>
      <c r="H51" s="119" t="s">
        <v>186</v>
      </c>
      <c r="I51" s="114"/>
      <c r="J51" s="114"/>
      <c r="K51" s="114"/>
      <c r="L51" s="113"/>
    </row>
    <row r="52" spans="1:12" ht="30" customHeight="1">
      <c r="A52" s="78" t="s">
        <v>134</v>
      </c>
      <c r="B52" s="119"/>
      <c r="C52" s="114"/>
      <c r="D52" s="113"/>
      <c r="E52" s="45"/>
      <c r="F52" s="45"/>
      <c r="G52" s="45"/>
      <c r="H52" s="119" t="s">
        <v>187</v>
      </c>
      <c r="I52" s="114"/>
      <c r="J52" s="114"/>
      <c r="K52" s="114"/>
      <c r="L52" s="113"/>
    </row>
    <row r="53" spans="1:12" ht="30" customHeight="1">
      <c r="A53" s="78" t="s">
        <v>16</v>
      </c>
      <c r="B53" s="119"/>
      <c r="C53" s="114"/>
      <c r="D53" s="113"/>
      <c r="E53" s="45"/>
      <c r="F53" s="45"/>
      <c r="G53" s="45"/>
      <c r="H53" s="119" t="s">
        <v>188</v>
      </c>
      <c r="I53" s="114"/>
      <c r="J53" s="114"/>
      <c r="K53" s="114"/>
      <c r="L53" s="113"/>
    </row>
    <row r="54" spans="1:12" ht="30" customHeight="1">
      <c r="A54" s="78" t="s">
        <v>137</v>
      </c>
      <c r="B54" s="119"/>
      <c r="C54" s="114"/>
      <c r="D54" s="113"/>
      <c r="E54" s="79"/>
      <c r="F54" s="45"/>
      <c r="G54" s="45"/>
      <c r="H54" s="120"/>
      <c r="I54" s="114"/>
      <c r="J54" s="114"/>
      <c r="K54" s="114"/>
      <c r="L54" s="113"/>
    </row>
    <row r="55" spans="1:12" ht="15.75" customHeight="1">
      <c r="A55" s="80" t="s">
        <v>189</v>
      </c>
    </row>
    <row r="56" spans="1:12" ht="15.75" customHeight="1">
      <c r="A56" s="80" t="s">
        <v>190</v>
      </c>
    </row>
    <row r="57" spans="1:12" ht="15.75" customHeight="1">
      <c r="A57" s="80" t="s">
        <v>140</v>
      </c>
    </row>
    <row r="58" spans="1:12" ht="15.75" customHeight="1">
      <c r="A58" s="81" t="s">
        <v>191</v>
      </c>
    </row>
    <row r="59" spans="1:12" ht="15.75" customHeight="1"/>
    <row r="60" spans="1:12" ht="15.75" customHeight="1">
      <c r="A60" s="121" t="str">
        <f>A45</f>
        <v xml:space="preserve">       台南市安順國小111.10月份學校供應量反映表</v>
      </c>
      <c r="B60" s="118"/>
      <c r="C60" s="118"/>
      <c r="D60" s="118"/>
      <c r="E60" s="118"/>
      <c r="F60" s="118"/>
      <c r="G60" s="118"/>
      <c r="H60" s="118"/>
      <c r="I60" s="118"/>
      <c r="J60" s="118"/>
      <c r="K60" s="118"/>
    </row>
    <row r="61" spans="1:12" ht="15.75" customHeight="1">
      <c r="A61" s="122" t="str">
        <f>A46:K46</f>
        <v xml:space="preserve">                                           班級：                            調查日期：  111年 10月   1 日</v>
      </c>
      <c r="B61" s="118"/>
      <c r="C61" s="118"/>
      <c r="D61" s="118"/>
      <c r="E61" s="118"/>
      <c r="F61" s="118"/>
      <c r="G61" s="118"/>
      <c r="H61" s="118"/>
      <c r="I61" s="118"/>
      <c r="J61" s="118"/>
      <c r="K61" s="118"/>
      <c r="L61" s="118"/>
    </row>
    <row r="62" spans="1:12" ht="15.75" customHeight="1">
      <c r="A62" s="74" t="s">
        <v>122</v>
      </c>
    </row>
    <row r="63" spans="1:12" ht="36" customHeight="1">
      <c r="A63" s="75" t="s">
        <v>123</v>
      </c>
      <c r="B63" s="112" t="s">
        <v>124</v>
      </c>
      <c r="C63" s="114"/>
      <c r="D63" s="113"/>
      <c r="E63" s="77" t="s">
        <v>125</v>
      </c>
      <c r="F63" s="112" t="s">
        <v>126</v>
      </c>
      <c r="G63" s="113"/>
      <c r="H63" s="112" t="s">
        <v>127</v>
      </c>
      <c r="I63" s="114"/>
      <c r="J63" s="114"/>
      <c r="K63" s="114"/>
      <c r="L63" s="113"/>
    </row>
    <row r="64" spans="1:12" ht="30" customHeight="1">
      <c r="A64" s="76" t="s">
        <v>128</v>
      </c>
      <c r="B64" s="119"/>
      <c r="C64" s="114"/>
      <c r="D64" s="113"/>
      <c r="E64" s="45"/>
      <c r="F64" s="45"/>
      <c r="G64" s="45"/>
      <c r="H64" s="119" t="s">
        <v>192</v>
      </c>
      <c r="I64" s="114"/>
      <c r="J64" s="114"/>
      <c r="K64" s="114"/>
      <c r="L64" s="113"/>
    </row>
    <row r="65" spans="1:12" ht="30" customHeight="1">
      <c r="A65" s="78" t="s">
        <v>130</v>
      </c>
      <c r="B65" s="119"/>
      <c r="C65" s="114"/>
      <c r="D65" s="113"/>
      <c r="E65" s="45"/>
      <c r="F65" s="45"/>
      <c r="G65" s="45"/>
      <c r="H65" s="119" t="s">
        <v>193</v>
      </c>
      <c r="I65" s="114"/>
      <c r="J65" s="114"/>
      <c r="K65" s="114"/>
      <c r="L65" s="113"/>
    </row>
    <row r="66" spans="1:12" ht="30" customHeight="1">
      <c r="A66" s="78" t="s">
        <v>132</v>
      </c>
      <c r="B66" s="119"/>
      <c r="C66" s="114"/>
      <c r="D66" s="113"/>
      <c r="E66" s="45"/>
      <c r="F66" s="45"/>
      <c r="G66" s="45"/>
      <c r="H66" s="119" t="s">
        <v>194</v>
      </c>
      <c r="I66" s="114"/>
      <c r="J66" s="114"/>
      <c r="K66" s="114"/>
      <c r="L66" s="113"/>
    </row>
    <row r="67" spans="1:12" ht="30" customHeight="1">
      <c r="A67" s="78" t="s">
        <v>134</v>
      </c>
      <c r="B67" s="119"/>
      <c r="C67" s="114"/>
      <c r="D67" s="113"/>
      <c r="E67" s="45"/>
      <c r="F67" s="45"/>
      <c r="G67" s="45"/>
      <c r="H67" s="119" t="s">
        <v>195</v>
      </c>
      <c r="I67" s="114"/>
      <c r="J67" s="114"/>
      <c r="K67" s="114"/>
      <c r="L67" s="113"/>
    </row>
    <row r="68" spans="1:12" ht="27.75" customHeight="1">
      <c r="A68" s="78" t="s">
        <v>16</v>
      </c>
      <c r="B68" s="119"/>
      <c r="C68" s="114"/>
      <c r="D68" s="113"/>
      <c r="E68" s="45"/>
      <c r="F68" s="45"/>
      <c r="G68" s="45"/>
      <c r="H68" s="119" t="s">
        <v>196</v>
      </c>
      <c r="I68" s="114"/>
      <c r="J68" s="114"/>
      <c r="K68" s="114"/>
      <c r="L68" s="113"/>
    </row>
    <row r="69" spans="1:12" ht="28.5" customHeight="1">
      <c r="A69" s="78" t="s">
        <v>137</v>
      </c>
      <c r="B69" s="119"/>
      <c r="C69" s="114"/>
      <c r="D69" s="113"/>
      <c r="E69" s="79"/>
      <c r="F69" s="45"/>
      <c r="G69" s="45"/>
      <c r="H69" s="120"/>
      <c r="I69" s="114"/>
      <c r="J69" s="114"/>
      <c r="K69" s="114"/>
      <c r="L69" s="113"/>
    </row>
    <row r="70" spans="1:12" ht="23.25" customHeight="1">
      <c r="A70" s="80" t="s">
        <v>197</v>
      </c>
    </row>
    <row r="71" spans="1:12" ht="24.75" customHeight="1">
      <c r="A71" s="80" t="s">
        <v>198</v>
      </c>
    </row>
    <row r="72" spans="1:12" ht="27.75" customHeight="1">
      <c r="A72" s="80" t="s">
        <v>140</v>
      </c>
    </row>
    <row r="73" spans="1:12" ht="27" customHeight="1">
      <c r="A73" s="81" t="s">
        <v>199</v>
      </c>
    </row>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8">
    <mergeCell ref="B40:O40"/>
    <mergeCell ref="B48:D48"/>
    <mergeCell ref="B52:D52"/>
    <mergeCell ref="B53:D53"/>
    <mergeCell ref="H53:L53"/>
    <mergeCell ref="D15:I15"/>
    <mergeCell ref="D16:I16"/>
    <mergeCell ref="D17:E17"/>
    <mergeCell ref="B38:O38"/>
    <mergeCell ref="B39:O39"/>
    <mergeCell ref="V8:V9"/>
    <mergeCell ref="W8:W9"/>
    <mergeCell ref="O8:O9"/>
    <mergeCell ref="P8:P9"/>
    <mergeCell ref="Q8:Q9"/>
    <mergeCell ref="R8:R9"/>
    <mergeCell ref="S8:S9"/>
    <mergeCell ref="T8:T9"/>
    <mergeCell ref="U8:U9"/>
    <mergeCell ref="D6:O6"/>
    <mergeCell ref="A7:O7"/>
    <mergeCell ref="A1:C6"/>
    <mergeCell ref="A8:A9"/>
    <mergeCell ref="B8:B9"/>
    <mergeCell ref="C8:C9"/>
    <mergeCell ref="D8:D9"/>
    <mergeCell ref="E8:E9"/>
    <mergeCell ref="F8:F9"/>
    <mergeCell ref="G8:G9"/>
    <mergeCell ref="H8:H9"/>
    <mergeCell ref="J8:J9"/>
    <mergeCell ref="K8:K9"/>
    <mergeCell ref="L8:L9"/>
    <mergeCell ref="M8:M9"/>
    <mergeCell ref="N8:N9"/>
    <mergeCell ref="D1:O1"/>
    <mergeCell ref="D2:O2"/>
    <mergeCell ref="D3:O3"/>
    <mergeCell ref="D4:O4"/>
    <mergeCell ref="D5:O5"/>
    <mergeCell ref="B68:D68"/>
    <mergeCell ref="B69:D69"/>
    <mergeCell ref="B65:D65"/>
    <mergeCell ref="H65:L65"/>
    <mergeCell ref="B66:D66"/>
    <mergeCell ref="H66:L66"/>
    <mergeCell ref="B67:D67"/>
    <mergeCell ref="H67:L67"/>
    <mergeCell ref="H68:L68"/>
    <mergeCell ref="H69:L69"/>
    <mergeCell ref="B51:D51"/>
    <mergeCell ref="H51:L51"/>
    <mergeCell ref="H52:L52"/>
    <mergeCell ref="H63:L63"/>
    <mergeCell ref="H64:L64"/>
    <mergeCell ref="B54:D54"/>
    <mergeCell ref="H54:L54"/>
    <mergeCell ref="A60:K60"/>
    <mergeCell ref="A61:L61"/>
    <mergeCell ref="B63:D63"/>
    <mergeCell ref="F63:G63"/>
    <mergeCell ref="B64:D64"/>
    <mergeCell ref="F48:G48"/>
    <mergeCell ref="H48:L48"/>
    <mergeCell ref="B49:D49"/>
    <mergeCell ref="H49:L49"/>
    <mergeCell ref="B50:D50"/>
    <mergeCell ref="H50:L50"/>
  </mergeCells>
  <phoneticPr fontId="46" type="noConversion"/>
  <pageMargins left="0.51181102362204722" right="0.11811023622047245" top="0.23622047244094491" bottom="0.15748031496062992"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112.10</vt:lpstr>
      <vt:lpstr>112.10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2023-09-25T01:58:55Z</dcterms:modified>
</cp:coreProperties>
</file>