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我的雲端硬碟\公務2019\108午餐隨身碟\午餐簡訊---三重Tel-06-2084893\112\午餐簡訊112.5月\"/>
    </mc:Choice>
  </mc:AlternateContent>
  <bookViews>
    <workbookView xWindow="0" yWindow="0" windowWidth="21600" windowHeight="9552"/>
  </bookViews>
  <sheets>
    <sheet name="112.5" sheetId="1" r:id="rId1"/>
    <sheet name="112.5 素" sheetId="2" r:id="rId2"/>
  </sheets>
  <calcPr calcId="152511"/>
  <extLst>
    <ext uri="GoogleSheetsCustomDataVersion1">
      <go:sheetsCustomData xmlns:go="http://customooxmlschemas.google.com/" r:id="rId6" roundtripDataSignature="AMtx7mhv1B0KrveA9kfEpAB5QRCtV50zIA=="/>
    </ext>
  </extLst>
</workbook>
</file>

<file path=xl/calcChain.xml><?xml version="1.0" encoding="utf-8"?>
<calcChain xmlns="http://schemas.openxmlformats.org/spreadsheetml/2006/main">
  <c r="O33" i="2" l="1"/>
  <c r="N33" i="2"/>
  <c r="M33" i="2"/>
  <c r="L33" i="2"/>
  <c r="K33" i="2"/>
  <c r="J33" i="2"/>
  <c r="V32" i="2"/>
  <c r="U32" i="2"/>
  <c r="T32" i="2"/>
  <c r="S32" i="2"/>
  <c r="R32" i="2"/>
  <c r="Q32" i="2"/>
  <c r="Q32" i="1"/>
  <c r="R32" i="1"/>
  <c r="S32" i="1"/>
  <c r="T32" i="1"/>
  <c r="U32" i="1"/>
  <c r="V32" i="1"/>
  <c r="W32" i="1" l="1"/>
  <c r="P32" i="1" s="1"/>
  <c r="W32" i="2"/>
  <c r="P32" i="2" s="1"/>
  <c r="A62" i="2"/>
  <c r="A61" i="2"/>
  <c r="V31" i="2"/>
  <c r="U31" i="2"/>
  <c r="T31" i="2"/>
  <c r="S31" i="2"/>
  <c r="R31" i="2"/>
  <c r="Q31" i="2"/>
  <c r="V30" i="2"/>
  <c r="U30" i="2"/>
  <c r="T30" i="2"/>
  <c r="S30" i="2"/>
  <c r="R30" i="2"/>
  <c r="Q30" i="2"/>
  <c r="V29" i="2"/>
  <c r="U29" i="2"/>
  <c r="T29" i="2"/>
  <c r="S29" i="2"/>
  <c r="R29" i="2"/>
  <c r="Q29" i="2"/>
  <c r="V28" i="2"/>
  <c r="U28" i="2"/>
  <c r="T28" i="2"/>
  <c r="S28" i="2"/>
  <c r="R28" i="2"/>
  <c r="Q28" i="2"/>
  <c r="V27" i="2"/>
  <c r="U27" i="2"/>
  <c r="T27" i="2"/>
  <c r="S27" i="2"/>
  <c r="R27" i="2"/>
  <c r="Q27" i="2"/>
  <c r="V26" i="2"/>
  <c r="U26" i="2"/>
  <c r="T26" i="2"/>
  <c r="S26" i="2"/>
  <c r="R26" i="2"/>
  <c r="Q26" i="2"/>
  <c r="V25" i="2"/>
  <c r="U25" i="2"/>
  <c r="T25" i="2"/>
  <c r="S25" i="2"/>
  <c r="R25" i="2"/>
  <c r="Q25" i="2"/>
  <c r="V24" i="2"/>
  <c r="U24" i="2"/>
  <c r="T24" i="2"/>
  <c r="S24" i="2"/>
  <c r="R24" i="2"/>
  <c r="Q24" i="2"/>
  <c r="V23" i="2"/>
  <c r="U23" i="2"/>
  <c r="T23" i="2"/>
  <c r="S23" i="2"/>
  <c r="R23" i="2"/>
  <c r="Q23" i="2"/>
  <c r="V17" i="2"/>
  <c r="U17" i="2"/>
  <c r="T17" i="2"/>
  <c r="S17" i="2"/>
  <c r="R17" i="2"/>
  <c r="Q17" i="2"/>
  <c r="V21" i="2"/>
  <c r="U21" i="2"/>
  <c r="T21" i="2"/>
  <c r="S21" i="2"/>
  <c r="R21" i="2"/>
  <c r="Q21" i="2"/>
  <c r="V20" i="2"/>
  <c r="U20" i="2"/>
  <c r="T20" i="2"/>
  <c r="S20" i="2"/>
  <c r="R20" i="2"/>
  <c r="Q20" i="2"/>
  <c r="V19" i="2"/>
  <c r="U19" i="2"/>
  <c r="T19" i="2"/>
  <c r="S19" i="2"/>
  <c r="R19" i="2"/>
  <c r="Q19" i="2"/>
  <c r="V18" i="2"/>
  <c r="U18" i="2"/>
  <c r="T18" i="2"/>
  <c r="S18" i="2"/>
  <c r="R18" i="2"/>
  <c r="Q18" i="2"/>
  <c r="V22" i="2"/>
  <c r="U22" i="2"/>
  <c r="T22" i="2"/>
  <c r="S22" i="2"/>
  <c r="R22" i="2"/>
  <c r="Q22" i="2"/>
  <c r="V16" i="2"/>
  <c r="U16" i="2"/>
  <c r="T16" i="2"/>
  <c r="S16" i="2"/>
  <c r="R16" i="2"/>
  <c r="Q16" i="2"/>
  <c r="V15" i="2"/>
  <c r="U15" i="2"/>
  <c r="T15" i="2"/>
  <c r="S15" i="2"/>
  <c r="R15" i="2"/>
  <c r="Q15" i="2"/>
  <c r="V14" i="2"/>
  <c r="U14" i="2"/>
  <c r="T14" i="2"/>
  <c r="S14" i="2"/>
  <c r="R14" i="2"/>
  <c r="Q14" i="2"/>
  <c r="V13" i="2"/>
  <c r="U13" i="2"/>
  <c r="T13" i="2"/>
  <c r="S13" i="2"/>
  <c r="R13" i="2"/>
  <c r="Q13" i="2"/>
  <c r="V12" i="2"/>
  <c r="U12" i="2"/>
  <c r="T12" i="2"/>
  <c r="S12" i="2"/>
  <c r="R12" i="2"/>
  <c r="Q12" i="2"/>
  <c r="V11" i="2"/>
  <c r="U11" i="2"/>
  <c r="T11" i="2"/>
  <c r="S11" i="2"/>
  <c r="R11" i="2"/>
  <c r="Q11" i="2"/>
  <c r="V10" i="2"/>
  <c r="V33" i="2" s="1"/>
  <c r="U10" i="2"/>
  <c r="T10" i="2"/>
  <c r="S10" i="2"/>
  <c r="R10" i="2"/>
  <c r="Q10" i="2"/>
  <c r="A62" i="1"/>
  <c r="A61" i="1"/>
  <c r="O33" i="1"/>
  <c r="N33" i="1"/>
  <c r="M33" i="1"/>
  <c r="L33" i="1"/>
  <c r="K33" i="1"/>
  <c r="J33" i="1"/>
  <c r="V31" i="1"/>
  <c r="U31" i="1"/>
  <c r="T31" i="1"/>
  <c r="S31" i="1"/>
  <c r="R31" i="1"/>
  <c r="Q31" i="1"/>
  <c r="V30" i="1"/>
  <c r="U30" i="1"/>
  <c r="T30" i="1"/>
  <c r="S30" i="1"/>
  <c r="R30" i="1"/>
  <c r="Q30" i="1"/>
  <c r="V29" i="1"/>
  <c r="U29" i="1"/>
  <c r="T29" i="1"/>
  <c r="S29" i="1"/>
  <c r="R29" i="1"/>
  <c r="Q29" i="1"/>
  <c r="V28" i="1"/>
  <c r="U28" i="1"/>
  <c r="T28" i="1"/>
  <c r="S28" i="1"/>
  <c r="R28" i="1"/>
  <c r="Q28" i="1"/>
  <c r="V17" i="1"/>
  <c r="U17" i="1"/>
  <c r="T17" i="1"/>
  <c r="S17" i="1"/>
  <c r="R17" i="1"/>
  <c r="Q17" i="1"/>
  <c r="V26" i="1"/>
  <c r="U26" i="1"/>
  <c r="T26" i="1"/>
  <c r="S26" i="1"/>
  <c r="R26" i="1"/>
  <c r="Q26" i="1"/>
  <c r="V25" i="1"/>
  <c r="U25" i="1"/>
  <c r="T25" i="1"/>
  <c r="S25" i="1"/>
  <c r="R25" i="1"/>
  <c r="Q25" i="1"/>
  <c r="V24" i="1"/>
  <c r="U24" i="1"/>
  <c r="T24" i="1"/>
  <c r="S24" i="1"/>
  <c r="R24" i="1"/>
  <c r="Q24" i="1"/>
  <c r="V23" i="1"/>
  <c r="U23" i="1"/>
  <c r="T23" i="1"/>
  <c r="S23" i="1"/>
  <c r="R23" i="1"/>
  <c r="Q23" i="1"/>
  <c r="V27" i="1"/>
  <c r="U27" i="1"/>
  <c r="T27" i="1"/>
  <c r="S27" i="1"/>
  <c r="R27" i="1"/>
  <c r="Q27" i="1"/>
  <c r="V21" i="1"/>
  <c r="U21" i="1"/>
  <c r="T21" i="1"/>
  <c r="S21" i="1"/>
  <c r="R21" i="1"/>
  <c r="Q21" i="1"/>
  <c r="V20" i="1"/>
  <c r="U20" i="1"/>
  <c r="T20" i="1"/>
  <c r="S20" i="1"/>
  <c r="R20" i="1"/>
  <c r="Q20" i="1"/>
  <c r="V19" i="1"/>
  <c r="U19" i="1"/>
  <c r="T19" i="1"/>
  <c r="S19" i="1"/>
  <c r="R19" i="1"/>
  <c r="Q19" i="1"/>
  <c r="V18" i="1"/>
  <c r="U18" i="1"/>
  <c r="T18" i="1"/>
  <c r="S18" i="1"/>
  <c r="R18" i="1"/>
  <c r="Q18" i="1"/>
  <c r="V22" i="1"/>
  <c r="U22" i="1"/>
  <c r="T22" i="1"/>
  <c r="S22" i="1"/>
  <c r="R22" i="1"/>
  <c r="Q22" i="1"/>
  <c r="V16" i="1"/>
  <c r="U16" i="1"/>
  <c r="T16" i="1"/>
  <c r="S16" i="1"/>
  <c r="R16" i="1"/>
  <c r="Q16" i="1"/>
  <c r="V15" i="1"/>
  <c r="U15" i="1"/>
  <c r="T15" i="1"/>
  <c r="S15" i="1"/>
  <c r="R15" i="1"/>
  <c r="Q15" i="1"/>
  <c r="V14" i="1"/>
  <c r="U14" i="1"/>
  <c r="T14" i="1"/>
  <c r="S14" i="1"/>
  <c r="R14" i="1"/>
  <c r="Q14" i="1"/>
  <c r="V13" i="1"/>
  <c r="U13" i="1"/>
  <c r="T13" i="1"/>
  <c r="S13" i="1"/>
  <c r="R13" i="1"/>
  <c r="Q13" i="1"/>
  <c r="V12" i="1"/>
  <c r="U12" i="1"/>
  <c r="T12" i="1"/>
  <c r="S12" i="1"/>
  <c r="R12" i="1"/>
  <c r="Q12" i="1"/>
  <c r="V11" i="1"/>
  <c r="U11" i="1"/>
  <c r="T11" i="1"/>
  <c r="S11" i="1"/>
  <c r="R11" i="1"/>
  <c r="Q11" i="1"/>
  <c r="V10" i="1"/>
  <c r="U10" i="1"/>
  <c r="T10" i="1"/>
  <c r="S10" i="1"/>
  <c r="R10" i="1"/>
  <c r="Q10" i="1"/>
  <c r="U33" i="2" l="1"/>
  <c r="Q33" i="2"/>
  <c r="R33" i="2"/>
  <c r="S33" i="2"/>
  <c r="T33" i="2"/>
  <c r="W30" i="2"/>
  <c r="P30" i="2" s="1"/>
  <c r="W27" i="2"/>
  <c r="P27" i="2" s="1"/>
  <c r="W12" i="2"/>
  <c r="P12" i="2" s="1"/>
  <c r="W24" i="2"/>
  <c r="P24" i="2" s="1"/>
  <c r="W17" i="1"/>
  <c r="P17" i="1" s="1"/>
  <c r="W15" i="1"/>
  <c r="P15" i="1" s="1"/>
  <c r="W24" i="1"/>
  <c r="P24" i="1" s="1"/>
  <c r="W15" i="2"/>
  <c r="P15" i="2" s="1"/>
  <c r="W18" i="2"/>
  <c r="P18" i="2" s="1"/>
  <c r="W10" i="1"/>
  <c r="P10" i="1" s="1"/>
  <c r="W12" i="1"/>
  <c r="P12" i="1" s="1"/>
  <c r="W27" i="1"/>
  <c r="P27" i="1" s="1"/>
  <c r="W20" i="1"/>
  <c r="P20" i="1" s="1"/>
  <c r="W18" i="1"/>
  <c r="P18" i="1" s="1"/>
  <c r="W21" i="1"/>
  <c r="P21" i="1" s="1"/>
  <c r="W30" i="1"/>
  <c r="P30" i="1" s="1"/>
  <c r="W19" i="2"/>
  <c r="P19" i="2" s="1"/>
  <c r="W21" i="2"/>
  <c r="P21" i="2" s="1"/>
  <c r="W22" i="2"/>
  <c r="P22" i="2" s="1"/>
  <c r="W29" i="2"/>
  <c r="P29" i="2" s="1"/>
  <c r="W31" i="2"/>
  <c r="P31" i="2" s="1"/>
  <c r="V33" i="1"/>
  <c r="W31" i="1"/>
  <c r="P31" i="1" s="1"/>
  <c r="U33" i="1"/>
  <c r="W14" i="1"/>
  <c r="P14" i="1" s="1"/>
  <c r="R33" i="1"/>
  <c r="W22" i="1"/>
  <c r="P22" i="1" s="1"/>
  <c r="W19" i="1"/>
  <c r="P19" i="1" s="1"/>
  <c r="W29" i="1"/>
  <c r="P29" i="1" s="1"/>
  <c r="S33" i="1"/>
  <c r="W16" i="1"/>
  <c r="P16" i="1" s="1"/>
  <c r="W26" i="1"/>
  <c r="P26" i="1" s="1"/>
  <c r="W28" i="1"/>
  <c r="P28" i="1" s="1"/>
  <c r="W11" i="2"/>
  <c r="P11" i="2" s="1"/>
  <c r="W13" i="2"/>
  <c r="P13" i="2" s="1"/>
  <c r="W23" i="2"/>
  <c r="P23" i="2" s="1"/>
  <c r="W25" i="2"/>
  <c r="P25" i="2" s="1"/>
  <c r="T33" i="1"/>
  <c r="W11" i="1"/>
  <c r="P11" i="1" s="1"/>
  <c r="W13" i="1"/>
  <c r="P13" i="1" s="1"/>
  <c r="W23" i="1"/>
  <c r="P23" i="1" s="1"/>
  <c r="W25" i="1"/>
  <c r="P25" i="1" s="1"/>
  <c r="W10" i="2"/>
  <c r="W20" i="2"/>
  <c r="P20" i="2" s="1"/>
  <c r="W17" i="2"/>
  <c r="P17" i="2" s="1"/>
  <c r="W14" i="2"/>
  <c r="P14" i="2" s="1"/>
  <c r="W16" i="2"/>
  <c r="P16" i="2" s="1"/>
  <c r="W26" i="2"/>
  <c r="P26" i="2" s="1"/>
  <c r="W28" i="2"/>
  <c r="P28" i="2" s="1"/>
  <c r="Q33" i="1"/>
  <c r="P10" i="2" l="1"/>
  <c r="P33" i="2" s="1"/>
  <c r="W33" i="2"/>
  <c r="P33" i="1"/>
  <c r="W33" i="1"/>
</calcChain>
</file>

<file path=xl/sharedStrings.xml><?xml version="1.0" encoding="utf-8"?>
<sst xmlns="http://schemas.openxmlformats.org/spreadsheetml/2006/main" count="486" uniqueCount="252">
  <si>
    <t xml:space="preserve">家長請透過左上角QRCode掃描後進入營養午餐網頁連結官網食材登錄平臺查詢相關的食品安全，若相關問題可直接撥午餐專線06-3565460或06-3559451轉117                                                                                              </t>
  </si>
  <si>
    <t>主　　編：蘇建銘（校長）</t>
  </si>
  <si>
    <t xml:space="preserve">   執行編輯：許瑛珍（執行秘書）</t>
  </si>
  <si>
    <t>編　　審：台南市立安順國小</t>
  </si>
  <si>
    <t>http://class.tn.edu.tw/modules/tad_web/link.php?WebID=4043&amp;LinkID=4348</t>
  </si>
  <si>
    <t xml:space="preserve">                供應人數：</t>
  </si>
  <si>
    <t xml:space="preserve">                                                                                      食譜設計：戴秀梅 (營養師)</t>
  </si>
  <si>
    <t>主食(份)</t>
  </si>
  <si>
    <t>魚肉豆蛋(份)</t>
  </si>
  <si>
    <t>蔬菜(份)</t>
  </si>
  <si>
    <t>油脂(份)</t>
  </si>
  <si>
    <t>水果(份)</t>
  </si>
  <si>
    <t>乳品(份)</t>
  </si>
  <si>
    <t>熱量(大卡)</t>
  </si>
  <si>
    <t>NO</t>
  </si>
  <si>
    <t>日 期</t>
  </si>
  <si>
    <t>星期</t>
  </si>
  <si>
    <t>主 食</t>
  </si>
  <si>
    <t>副 食 一</t>
  </si>
  <si>
    <t>副 食 二</t>
  </si>
  <si>
    <t>副 食 三</t>
  </si>
  <si>
    <t>湯</t>
  </si>
  <si>
    <t>水果</t>
  </si>
  <si>
    <t>乳品</t>
  </si>
  <si>
    <t xml:space="preserve">一 </t>
  </si>
  <si>
    <t>白飯</t>
  </si>
  <si>
    <t>宮保雞丁</t>
  </si>
  <si>
    <t>香蒜黑豆干</t>
  </si>
  <si>
    <t>有機時蔬</t>
  </si>
  <si>
    <t>蒲瓜排骨湯</t>
  </si>
  <si>
    <t>二</t>
  </si>
  <si>
    <t>薑絲油菜</t>
  </si>
  <si>
    <t>羅宋湯</t>
  </si>
  <si>
    <t>三</t>
  </si>
  <si>
    <t>拌青江菜</t>
  </si>
  <si>
    <t>四</t>
  </si>
  <si>
    <t>胚芽飯</t>
  </si>
  <si>
    <t>醬爆肉絲</t>
  </si>
  <si>
    <t>茄燒豆腐</t>
  </si>
  <si>
    <t>五</t>
  </si>
  <si>
    <t>薑汁肉片</t>
  </si>
  <si>
    <t>絲瓜冬粉</t>
  </si>
  <si>
    <t>冬瓜鮮菇湯</t>
  </si>
  <si>
    <t>黑胡椒豬柳</t>
  </si>
  <si>
    <t>蜜汁豆干</t>
  </si>
  <si>
    <t>紫菜蛋花湯</t>
  </si>
  <si>
    <t>韓式炸雞</t>
  </si>
  <si>
    <t>川燙小白菜</t>
  </si>
  <si>
    <t>咖哩肉</t>
  </si>
  <si>
    <t>仙草蜜</t>
  </si>
  <si>
    <t>薑絲海帶芽</t>
  </si>
  <si>
    <t>柴魚酥空心菜</t>
  </si>
  <si>
    <t>冬菜冬粉湯</t>
  </si>
  <si>
    <t>毛豆雞丁</t>
  </si>
  <si>
    <t>刺瓜拌花生</t>
  </si>
  <si>
    <t>三菇湯</t>
  </si>
  <si>
    <t>紅燒署魚</t>
  </si>
  <si>
    <t>螞蟻上樹</t>
  </si>
  <si>
    <t>洋蔥炒蛋</t>
  </si>
  <si>
    <t>火鍋白菜湯</t>
  </si>
  <si>
    <t>蜜汁翅腿</t>
  </si>
  <si>
    <t>筍干滷肉</t>
  </si>
  <si>
    <t>拌三絲</t>
  </si>
  <si>
    <t>薑絲白菜</t>
  </si>
  <si>
    <t>花生丁香</t>
  </si>
  <si>
    <t>海芽味磳湯</t>
  </si>
  <si>
    <t>日式鹹魚</t>
  </si>
  <si>
    <t>毛豆莢</t>
  </si>
  <si>
    <t>黑輪刺瓜</t>
  </si>
  <si>
    <t>帶骨里肌肉排</t>
  </si>
  <si>
    <t>日式壽喜燒</t>
  </si>
  <si>
    <t>菇菇雞</t>
  </si>
  <si>
    <t>獅子頭</t>
  </si>
  <si>
    <t>一</t>
  </si>
  <si>
    <t>豆輪燒肉</t>
  </si>
  <si>
    <t>蔥香蛋</t>
  </si>
  <si>
    <t>黃瓜排骨湯</t>
  </si>
  <si>
    <t>扁魚白菜</t>
  </si>
  <si>
    <t>月平均</t>
  </si>
  <si>
    <t xml:space="preserve">備註： 1.遇特殊狀況（如颱風、退貨、物價上揚）變動食譜  </t>
  </si>
  <si>
    <t xml:space="preserve">           2.水果係暫定</t>
  </si>
  <si>
    <t xml:space="preserve">           3.本校採用檢驗合格之肉品、均附有證明</t>
  </si>
  <si>
    <t xml:space="preserve"> 附註說明:</t>
  </si>
  <si>
    <t>請各班級</t>
  </si>
  <si>
    <t xml:space="preserve">如午餐份量與水果品質有相關問題於當日送達班級後，立即與午餐部聯繫以利更換，     </t>
  </si>
  <si>
    <t xml:space="preserve">       感謝協助。</t>
  </si>
  <si>
    <t>國小1-3年級      熱量:650大卡        五穀根莖類:3.5份     魚肉豆蛋類:2份      油脂類:2.5份         蔬菜類1份</t>
  </si>
  <si>
    <t>國小4-6年級      熱量:750大卡        五穀根莖類:4.5份     魚肉豆蛋類:2份      油脂類:3份           蔬菜類1.5份</t>
  </si>
  <si>
    <t xml:space="preserve">       台南市安順國小107.4月份學校供應量反映表</t>
  </si>
  <si>
    <t>國中1-3年級      熱量:850大卡        五穀根莖類:6   份     魚肉豆蛋類:2份      油脂類:3份           蔬菜類2份</t>
  </si>
  <si>
    <t xml:space="preserve">   ※一、量的意見反應：（請參考每月午餐食譜，在□中勾選班級午餐供應的情形）</t>
  </si>
  <si>
    <t>午餐項目</t>
  </si>
  <si>
    <t>目前供應量太多</t>
  </si>
  <si>
    <t>剛好</t>
  </si>
  <si>
    <t>目前供應量太少</t>
  </si>
  <si>
    <t>口味</t>
  </si>
  <si>
    <t>希望加或減少份量</t>
  </si>
  <si>
    <t>主食</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</si>
  <si>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</si>
  <si>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副食一</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</si>
  <si>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</si>
  <si>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副食二</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</si>
  <si>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</si>
  <si>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副食三</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</si>
  <si>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</si>
  <si>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</si>
  <si>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其他反應</t>
  </si>
  <si>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</si>
  <si>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</si>
  <si>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t xml:space="preserve">    導師簽章：</t>
  </si>
  <si>
    <r>
      <rPr>
        <b/>
        <sz val="13"/>
        <color rgb="FF000000"/>
        <rFont val="PMingLiu"/>
        <family val="1"/>
        <charset val="136"/>
      </rPr>
      <t>※</t>
    </r>
    <r>
      <rPr>
        <sz val="13"/>
        <color rgb="FF000000"/>
        <rFont val="新細明體"/>
        <family val="1"/>
        <charset val="136"/>
      </rPr>
      <t>本表請調查完後交回午餐廚房喔，以利隨時調整各班級份數、供應量。</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</si>
  <si>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</si>
  <si>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</si>
  <si>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</si>
  <si>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</si>
  <si>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</si>
  <si>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</si>
  <si>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</si>
  <si>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rPr>
        <b/>
        <sz val="13"/>
        <color rgb="FF000000"/>
        <rFont val="PMingLiu"/>
        <family val="1"/>
        <charset val="136"/>
      </rPr>
      <t>※</t>
    </r>
    <r>
      <rPr>
        <sz val="13"/>
        <color rgb="FF000000"/>
        <rFont val="新細明體"/>
        <family val="1"/>
        <charset val="136"/>
      </rPr>
      <t>本表請調查完後交回午餐廚房喔，以利隨時調整各班級份數、供應量。</t>
    </r>
  </si>
  <si>
    <t xml:space="preserve">                                                                        主　　編：蘇建銘（校長）</t>
  </si>
  <si>
    <t xml:space="preserve">                                                                                執行編輯：許瑛珍（執行秘書）</t>
  </si>
  <si>
    <t xml:space="preserve">                                                                             編　　審：台南市立安順國小</t>
  </si>
  <si>
    <t xml:space="preserve">                                                          供應人數：40人</t>
  </si>
  <si>
    <t xml:space="preserve">                                                                           食譜設計：戴秀梅 (營養師)</t>
  </si>
  <si>
    <t>香拌黑豆干</t>
  </si>
  <si>
    <t>蒲瓜湯</t>
  </si>
  <si>
    <t>紅燒魚</t>
  </si>
  <si>
    <t>番茄炒蛋</t>
  </si>
  <si>
    <t>腰果杏鮑菇</t>
  </si>
  <si>
    <t>香拌豆干</t>
  </si>
  <si>
    <t>黑胡椒肉片</t>
  </si>
  <si>
    <t>黑胡椒百頁</t>
  </si>
  <si>
    <t>咖哩雞</t>
  </si>
  <si>
    <t>紅燒豆腐</t>
  </si>
  <si>
    <t>酸菜麵腸</t>
  </si>
  <si>
    <t>滷油豆腐</t>
  </si>
  <si>
    <t>素炒花椰</t>
  </si>
  <si>
    <t>毛豆豆干</t>
  </si>
  <si>
    <t>三杯豆包</t>
  </si>
  <si>
    <t>素炒高麗</t>
  </si>
  <si>
    <t>糖醋旗魚</t>
  </si>
  <si>
    <t>素炒白菜</t>
  </si>
  <si>
    <t>蔥香豆干</t>
  </si>
  <si>
    <t>黃瓜素排骨湯</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</si>
  <si>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</si>
  <si>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</si>
  <si>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</si>
  <si>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</si>
  <si>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</si>
  <si>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</si>
  <si>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</si>
  <si>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rPr>
        <b/>
        <sz val="13"/>
        <color rgb="FF000000"/>
        <rFont val="PMingLiu"/>
        <family val="1"/>
        <charset val="136"/>
      </rPr>
      <t>※</t>
    </r>
    <r>
      <rPr>
        <sz val="13"/>
        <color rgb="FF000000"/>
        <rFont val="新細明體"/>
        <family val="1"/>
        <charset val="136"/>
      </rPr>
      <t>本表請調查完後交回午餐廚房喔，以利隨時調整各班級份數、供應量。</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</si>
  <si>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</si>
  <si>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</si>
  <si>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</si>
  <si>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</si>
  <si>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</si>
  <si>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</si>
  <si>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</si>
  <si>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rPr>
        <b/>
        <sz val="13"/>
        <color rgb="FF000000"/>
        <rFont val="PMingLiu"/>
        <family val="1"/>
        <charset val="136"/>
      </rPr>
      <t>※</t>
    </r>
    <r>
      <rPr>
        <sz val="13"/>
        <color rgb="FF000000"/>
        <rFont val="新細明體"/>
        <family val="1"/>
        <charset val="136"/>
      </rPr>
      <t>本表請調查完後交回午餐廚房喔，以利隨時調整各班級份數、供應量。</t>
    </r>
  </si>
  <si>
    <t>杯子蛋糕</t>
    <phoneticPr fontId="39" type="noConversion"/>
  </si>
  <si>
    <t>夏威夷炒飯</t>
    <phoneticPr fontId="39" type="noConversion"/>
  </si>
  <si>
    <t>玉米濃湯</t>
    <phoneticPr fontId="39" type="noConversion"/>
  </si>
  <si>
    <t>美式青花椰</t>
    <phoneticPr fontId="39" type="noConversion"/>
  </si>
  <si>
    <t>白油麵</t>
    <phoneticPr fontId="39" type="noConversion"/>
  </si>
  <si>
    <t>紅燒豬肉麵料</t>
    <phoneticPr fontId="39" type="noConversion"/>
  </si>
  <si>
    <t>豚骨高湯</t>
    <phoneticPr fontId="39" type="noConversion"/>
  </si>
  <si>
    <t>紅燒素肉麵料</t>
    <phoneticPr fontId="39" type="noConversion"/>
  </si>
  <si>
    <t>昆布高湯</t>
    <phoneticPr fontId="39" type="noConversion"/>
  </si>
  <si>
    <t>有機時蔬</t>
    <phoneticPr fontId="39" type="noConversion"/>
  </si>
  <si>
    <t>牛蒡排</t>
    <phoneticPr fontId="39" type="noConversion"/>
  </si>
  <si>
    <t>五穀飯</t>
    <phoneticPr fontId="39" type="noConversion"/>
  </si>
  <si>
    <t>五穀飯</t>
    <phoneticPr fontId="39" type="noConversion"/>
  </si>
  <si>
    <t>白飯</t>
    <phoneticPr fontId="39" type="noConversion"/>
  </si>
  <si>
    <t>白飯</t>
    <phoneticPr fontId="39" type="noConversion"/>
  </si>
  <si>
    <t>白飯</t>
    <phoneticPr fontId="39" type="noConversion"/>
  </si>
  <si>
    <t>夏威夷炒飯料</t>
    <phoneticPr fontId="39" type="noConversion"/>
  </si>
  <si>
    <t>南瓜鹹粥料</t>
    <phoneticPr fontId="39" type="noConversion"/>
  </si>
  <si>
    <t>夏威夷炒飯料</t>
    <phoneticPr fontId="39" type="noConversion"/>
  </si>
  <si>
    <t xml:space="preserve">                                                                                  出版日期：中華民國112年5月1日</t>
    <phoneticPr fontId="39" type="noConversion"/>
  </si>
  <si>
    <r>
      <t xml:space="preserve">              112</t>
    </r>
    <r>
      <rPr>
        <sz val="16"/>
        <color rgb="FF000000"/>
        <rFont val="細明體"/>
        <family val="3"/>
        <charset val="136"/>
      </rPr>
      <t>年</t>
    </r>
    <r>
      <rPr>
        <sz val="16"/>
        <color rgb="FF000000"/>
        <rFont val="Arial"/>
        <family val="2"/>
      </rPr>
      <t>5</t>
    </r>
    <r>
      <rPr>
        <sz val="16"/>
        <color rgb="FF000000"/>
        <rFont val="細明體"/>
        <family val="3"/>
        <charset val="136"/>
      </rPr>
      <t>月</t>
    </r>
    <r>
      <rPr>
        <sz val="16"/>
        <color rgb="FF000000"/>
        <rFont val="Arial"/>
        <family val="2"/>
      </rPr>
      <t xml:space="preserve"> </t>
    </r>
    <r>
      <rPr>
        <sz val="16"/>
        <color rgb="FF000000"/>
        <rFont val="細明體"/>
        <family val="3"/>
        <charset val="136"/>
      </rPr>
      <t>安順國中、小午餐食譜</t>
    </r>
    <r>
      <rPr>
        <sz val="16"/>
        <color rgb="FF000000"/>
        <rFont val="Arial"/>
        <family val="2"/>
      </rPr>
      <t>(</t>
    </r>
    <r>
      <rPr>
        <sz val="16"/>
        <color rgb="FF000000"/>
        <rFont val="細明體"/>
        <family val="3"/>
        <charset val="136"/>
      </rPr>
      <t>素食</t>
    </r>
    <r>
      <rPr>
        <sz val="16"/>
        <color rgb="FF000000"/>
        <rFont val="Arial"/>
        <family val="2"/>
      </rPr>
      <t>)</t>
    </r>
    <phoneticPr fontId="39" type="noConversion"/>
  </si>
  <si>
    <t>2397人</t>
    <phoneticPr fontId="39" type="noConversion"/>
  </si>
  <si>
    <t xml:space="preserve">                出版日期：中華民國112年5月1日</t>
    <phoneticPr fontId="39" type="noConversion"/>
  </si>
  <si>
    <r>
      <t xml:space="preserve">              112</t>
    </r>
    <r>
      <rPr>
        <sz val="16"/>
        <color rgb="FF000000"/>
        <rFont val="細明體"/>
        <family val="3"/>
        <charset val="136"/>
      </rPr>
      <t>年</t>
    </r>
    <r>
      <rPr>
        <sz val="16"/>
        <color rgb="FF000000"/>
        <rFont val="Arial"/>
        <family val="2"/>
      </rPr>
      <t>5</t>
    </r>
    <r>
      <rPr>
        <sz val="16"/>
        <color rgb="FF000000"/>
        <rFont val="細明體"/>
        <family val="3"/>
        <charset val="136"/>
      </rPr>
      <t>月</t>
    </r>
    <r>
      <rPr>
        <sz val="16"/>
        <color rgb="FF000000"/>
        <rFont val="Arial"/>
        <family val="2"/>
      </rPr>
      <t xml:space="preserve"> </t>
    </r>
    <r>
      <rPr>
        <sz val="16"/>
        <color rgb="FF000000"/>
        <rFont val="細明體"/>
        <family val="3"/>
        <charset val="136"/>
      </rPr>
      <t>安順國中、小午餐食譜</t>
    </r>
    <phoneticPr fontId="39" type="noConversion"/>
  </si>
  <si>
    <t xml:space="preserve">       台南市安順國小112.5月份學校供應量反映表</t>
    <phoneticPr fontId="39" type="noConversion"/>
  </si>
  <si>
    <r>
      <t xml:space="preserve">                                           </t>
    </r>
    <r>
      <rPr>
        <sz val="13"/>
        <color rgb="FF000000"/>
        <rFont val="新細明體"/>
        <family val="1"/>
        <charset val="136"/>
      </rPr>
      <t>班級：</t>
    </r>
    <r>
      <rPr>
        <u/>
        <sz val="13"/>
        <color rgb="FF000000"/>
        <rFont val="新細明體"/>
        <family val="1"/>
        <charset val="136"/>
      </rPr>
      <t xml:space="preserve">          </t>
    </r>
    <r>
      <rPr>
        <sz val="13"/>
        <color rgb="FF000000"/>
        <rFont val="新細明體"/>
        <family val="1"/>
        <charset val="136"/>
      </rPr>
      <t xml:space="preserve">                  調查日期：  112年 5月1日</t>
    </r>
    <phoneticPr fontId="39" type="noConversion"/>
  </si>
  <si>
    <t>五</t>
    <phoneticPr fontId="39" type="noConversion"/>
  </si>
  <si>
    <t>三</t>
    <phoneticPr fontId="39" type="noConversion"/>
  </si>
  <si>
    <t>三</t>
    <phoneticPr fontId="39" type="noConversion"/>
  </si>
  <si>
    <t>川燙花椰</t>
  </si>
  <si>
    <t>芝麻包</t>
  </si>
  <si>
    <t>油飯</t>
  </si>
  <si>
    <t>油飯</t>
    <phoneticPr fontId="39" type="noConversion"/>
  </si>
  <si>
    <t>油飯料</t>
    <phoneticPr fontId="39" type="noConversion"/>
  </si>
  <si>
    <t xml:space="preserve">       台南市安順國小112.5月份學校供應量反映表</t>
    <phoneticPr fontId="39" type="noConversion"/>
  </si>
  <si>
    <r>
      <t xml:space="preserve">                                           </t>
    </r>
    <r>
      <rPr>
        <sz val="13"/>
        <color rgb="FF000000"/>
        <rFont val="新細明體"/>
        <family val="1"/>
        <charset val="136"/>
      </rPr>
      <t>班級：</t>
    </r>
    <r>
      <rPr>
        <u/>
        <sz val="13"/>
        <color rgb="FF000000"/>
        <rFont val="新細明體"/>
        <family val="1"/>
        <charset val="136"/>
      </rPr>
      <t xml:space="preserve">          </t>
    </r>
    <r>
      <rPr>
        <sz val="13"/>
        <color rgb="FF000000"/>
        <rFont val="新細明體"/>
        <family val="1"/>
        <charset val="136"/>
      </rPr>
      <t xml:space="preserve">                  調查日期：  112年 5月1日</t>
    </r>
    <phoneticPr fontId="39" type="noConversion"/>
  </si>
  <si>
    <t>油飯料</t>
    <phoneticPr fontId="39" type="noConversion"/>
  </si>
  <si>
    <t>檸檬翅腿</t>
    <phoneticPr fontId="39" type="noConversion"/>
  </si>
  <si>
    <t>國產豆漿</t>
    <phoneticPr fontId="39" type="noConversion"/>
  </si>
  <si>
    <t>竹筍飯湯</t>
    <phoneticPr fontId="39" type="noConversion"/>
  </si>
  <si>
    <t>竹筍飯湯料</t>
    <phoneticPr fontId="39" type="noConversion"/>
  </si>
  <si>
    <t>珍珠冬瓜茶</t>
    <phoneticPr fontId="39" type="noConversion"/>
  </si>
  <si>
    <t>豬肉餡餅</t>
    <phoneticPr fontId="39" type="noConversion"/>
  </si>
  <si>
    <t>紅燒肉</t>
    <phoneticPr fontId="39" type="noConversion"/>
  </si>
  <si>
    <t>柴魚酥空心菜</t>
    <phoneticPr fontId="39" type="noConversion"/>
  </si>
  <si>
    <t>腐乳空心菜</t>
    <phoneticPr fontId="39" type="noConversion"/>
  </si>
  <si>
    <t>南瓜鹹粥</t>
    <phoneticPr fontId="39" type="noConversion"/>
  </si>
  <si>
    <t>玉米火腿丁</t>
    <phoneticPr fontId="39" type="noConversion"/>
  </si>
  <si>
    <t>冬瓜排骨湯</t>
    <phoneticPr fontId="39" type="noConversion"/>
  </si>
  <si>
    <t>蘿蔔貢丸湯</t>
    <phoneticPr fontId="39" type="noConversion"/>
  </si>
  <si>
    <t>蒲燒鯛魚</t>
    <phoneticPr fontId="39" type="noConversion"/>
  </si>
  <si>
    <t>炸花枝丸</t>
    <phoneticPr fontId="39" type="noConversion"/>
  </si>
  <si>
    <t>香菇雞湯</t>
    <phoneticPr fontId="39" type="noConversion"/>
  </si>
  <si>
    <t>香菇雞湯</t>
    <phoneticPr fontId="39" type="noConversion"/>
  </si>
  <si>
    <t>珍珠冬瓜茶</t>
    <phoneticPr fontId="39" type="noConversion"/>
  </si>
  <si>
    <t>素餡餅</t>
    <phoneticPr fontId="39" type="noConversion"/>
  </si>
  <si>
    <t>京都排骨</t>
    <phoneticPr fontId="39" type="noConversion"/>
  </si>
  <si>
    <t>蒲燒素魚</t>
    <phoneticPr fontId="39" type="noConversion"/>
  </si>
  <si>
    <t>香菇素羊肉湯</t>
    <phoneticPr fontId="39" type="noConversion"/>
  </si>
  <si>
    <t>京都排骨</t>
    <phoneticPr fontId="39" type="noConversion"/>
  </si>
  <si>
    <t>白飯</t>
    <phoneticPr fontId="39" type="noConversion"/>
  </si>
  <si>
    <t>五穀飯</t>
    <phoneticPr fontId="39" type="noConversion"/>
  </si>
  <si>
    <t>滷丸</t>
    <phoneticPr fontId="39" type="noConversion"/>
  </si>
  <si>
    <t>泡菜豆腐</t>
    <phoneticPr fontId="39" type="noConversion"/>
  </si>
  <si>
    <t>檸檬愛玉湯</t>
    <phoneticPr fontId="39" type="noConversion"/>
  </si>
  <si>
    <t>冬瓜露愛玉</t>
    <phoneticPr fontId="39" type="noConversion"/>
  </si>
  <si>
    <t>關東煮湯</t>
    <phoneticPr fontId="39" type="noConversion"/>
  </si>
  <si>
    <t>綠豆湯</t>
    <phoneticPr fontId="39" type="noConversion"/>
  </si>
  <si>
    <t>三杯雞</t>
    <phoneticPr fontId="39" type="noConversion"/>
  </si>
  <si>
    <t>醬汁獅子頭</t>
    <phoneticPr fontId="39" type="noConversion"/>
  </si>
  <si>
    <t>木耳白菜</t>
    <phoneticPr fontId="39" type="noConversion"/>
  </si>
  <si>
    <t>日式壽喜燒</t>
    <phoneticPr fontId="39" type="noConversion"/>
  </si>
  <si>
    <t>日式蒸蛋</t>
    <phoneticPr fontId="39" type="noConversion"/>
  </si>
  <si>
    <t>素炸雞</t>
    <phoneticPr fontId="39" type="noConversion"/>
  </si>
  <si>
    <t>芝麻醬綠花椰</t>
    <phoneticPr fontId="39" type="noConversion"/>
  </si>
  <si>
    <t>酥炸豆腐</t>
    <phoneticPr fontId="39" type="noConversion"/>
  </si>
  <si>
    <t>有機蔬菜</t>
    <phoneticPr fontId="39" type="noConversion"/>
  </si>
  <si>
    <t>有機蔬菜</t>
    <phoneticPr fontId="39" type="noConversion"/>
  </si>
  <si>
    <t>有機蔬菜</t>
    <phoneticPr fontId="39" type="noConversion"/>
  </si>
  <si>
    <t>有機蔬菜</t>
    <phoneticPr fontId="39" type="noConversion"/>
  </si>
  <si>
    <t>綠豆湯</t>
    <phoneticPr fontId="39" type="noConversion"/>
  </si>
  <si>
    <t>關東煮湯</t>
    <phoneticPr fontId="39" type="noConversion"/>
  </si>
  <si>
    <t>泡菜豆腐</t>
    <phoneticPr fontId="39" type="noConversion"/>
  </si>
  <si>
    <t>滷丸</t>
    <phoneticPr fontId="39" type="noConversion"/>
  </si>
  <si>
    <t>檸檬愛玉湯</t>
    <phoneticPr fontId="39" type="noConversion"/>
  </si>
  <si>
    <t>冬瓜露愛玉</t>
    <phoneticPr fontId="39" type="noConversion"/>
  </si>
  <si>
    <t>南瓜鹹粥</t>
    <phoneticPr fontId="39" type="noConversion"/>
  </si>
  <si>
    <t>鹹粥</t>
    <phoneticPr fontId="39" type="noConversion"/>
  </si>
  <si>
    <t>鹹粥</t>
    <phoneticPr fontId="39" type="noConversion"/>
  </si>
  <si>
    <t>海芽排骨湯</t>
    <phoneticPr fontId="39" type="noConversion"/>
  </si>
  <si>
    <t>酥炸旗魚</t>
    <phoneticPr fontId="39" type="noConversion"/>
  </si>
  <si>
    <t>滷丸</t>
    <phoneticPr fontId="3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</si>
</sst>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m&quot;月&quot;d&quot;日&quot;"/>
    <numFmt numFmtId="177" formatCode="0_);[Red]\(0\)"/>
    <numFmt numFmtId="178" formatCode="0.0_ "/>
    <numFmt numFmtId="179" formatCode="0_ "/>
  </numFmts>
  <fonts count="74">
    <font>
      <sz val="12"/>
      <color rgb="FF000000"/>
      <name val="Calibri"/>
      <scheme val="minor"/>
    </font>
    <font>
      <sz val="11"/>
      <color rgb="FF000000"/>
      <name val="DFKai-SB"/>
      <family val="4"/>
      <charset val="136"/>
    </font>
    <font>
      <sz val="9"/>
      <color rgb="FF000000"/>
      <name val="PMingLiu"/>
      <family val="1"/>
      <charset val="136"/>
    </font>
    <font>
      <sz val="12"/>
      <color rgb="FF000000"/>
      <name val="PMingLiu"/>
      <family val="1"/>
      <charset val="136"/>
    </font>
    <font>
      <sz val="11"/>
      <color rgb="FF000000"/>
      <name val="PMingLiu"/>
      <family val="1"/>
      <charset val="136"/>
    </font>
    <font>
      <sz val="16"/>
      <color rgb="FF000000"/>
      <name val="Arial"/>
      <family val="2"/>
    </font>
    <font>
      <sz val="8"/>
      <color rgb="FF000000"/>
      <name val="PMingLiu"/>
      <family val="1"/>
      <charset val="136"/>
    </font>
    <font>
      <sz val="6"/>
      <color rgb="FF000000"/>
      <name val="PMingLiu"/>
      <family val="1"/>
      <charset val="136"/>
    </font>
    <font>
      <sz val="9"/>
      <color rgb="FF000000"/>
      <name val="Twentieth Century"/>
    </font>
    <font>
      <sz val="10"/>
      <color rgb="FF000000"/>
      <name val="PMingLiu"/>
      <family val="1"/>
      <charset val="136"/>
    </font>
    <font>
      <sz val="12"/>
      <name val="Calibri"/>
      <family val="2"/>
    </font>
    <font>
      <sz val="10"/>
      <color rgb="FF000000"/>
      <name val="DFKai-SB"/>
      <family val="4"/>
      <charset val="136"/>
    </font>
    <font>
      <sz val="11"/>
      <color rgb="FF000000"/>
      <name val="MingLiu"/>
      <family val="3"/>
      <charset val="136"/>
    </font>
    <font>
      <sz val="12"/>
      <color rgb="FF000000"/>
      <name val="MingLiu"/>
      <family val="3"/>
      <charset val="136"/>
    </font>
    <font>
      <sz val="8"/>
      <color rgb="FF000000"/>
      <name val="Times New Roman"/>
      <family val="1"/>
    </font>
    <font>
      <sz val="9"/>
      <color rgb="FF000000"/>
      <name val="MingLiu"/>
      <family val="3"/>
      <charset val="136"/>
    </font>
    <font>
      <sz val="10"/>
      <color rgb="FF000000"/>
      <name val="MingLiu"/>
      <family val="3"/>
      <charset val="136"/>
    </font>
    <font>
      <sz val="8"/>
      <color rgb="FF000000"/>
      <name val="MingLiu"/>
      <family val="3"/>
      <charset val="136"/>
    </font>
    <font>
      <sz val="8"/>
      <color rgb="FF000000"/>
      <name val="DFKai-SB"/>
      <family val="4"/>
      <charset val="136"/>
    </font>
    <font>
      <sz val="9"/>
      <color rgb="FF000000"/>
      <name val="DFKai-SB"/>
      <family val="4"/>
      <charset val="136"/>
    </font>
    <font>
      <sz val="12"/>
      <color rgb="FF000000"/>
      <name val="DFKai-SB"/>
      <family val="4"/>
      <charset val="136"/>
    </font>
    <font>
      <sz val="6"/>
      <color rgb="FF000000"/>
      <name val="DFKai-SB"/>
      <family val="4"/>
      <charset val="136"/>
    </font>
    <font>
      <sz val="11"/>
      <color theme="1"/>
      <name val="DFKai-SB"/>
      <family val="4"/>
      <charset val="136"/>
    </font>
    <font>
      <sz val="8"/>
      <color theme="1"/>
      <name val="Times New Roman"/>
      <family val="1"/>
    </font>
    <font>
      <sz val="8"/>
      <color theme="1"/>
      <name val="PMingLiu"/>
      <family val="1"/>
      <charset val="136"/>
    </font>
    <font>
      <sz val="12"/>
      <color theme="1"/>
      <name val="PMingLiu"/>
      <family val="1"/>
      <charset val="136"/>
    </font>
    <font>
      <sz val="12"/>
      <color rgb="FF000000"/>
      <name val="華康少女文字w5"/>
      <family val="3"/>
      <charset val="136"/>
    </font>
    <font>
      <sz val="11"/>
      <color rgb="FF000000"/>
      <name val="華康少女文字w5"/>
      <family val="3"/>
      <charset val="136"/>
    </font>
    <font>
      <sz val="10"/>
      <color rgb="FF660066"/>
      <name val="PMingLiu"/>
      <family val="1"/>
      <charset val="136"/>
    </font>
    <font>
      <b/>
      <sz val="18"/>
      <color rgb="FF000000"/>
      <name val="PMingLiu"/>
      <family val="1"/>
      <charset val="136"/>
    </font>
    <font>
      <sz val="13"/>
      <color rgb="FF000000"/>
      <name val="Calibri"/>
      <family val="2"/>
    </font>
    <font>
      <b/>
      <sz val="13"/>
      <color rgb="FF000000"/>
      <name val="PMingLiu"/>
      <family val="1"/>
      <charset val="136"/>
    </font>
    <font>
      <sz val="13"/>
      <color rgb="FF000000"/>
      <name val="PMingLiu"/>
      <family val="1"/>
      <charset val="136"/>
    </font>
    <font>
      <sz val="9"/>
      <color rgb="FF000000"/>
      <name val="Times New Roman"/>
      <family val="1"/>
    </font>
    <font>
      <sz val="9"/>
      <color theme="1"/>
      <name val="DFKai-SB"/>
      <family val="4"/>
      <charset val="136"/>
    </font>
    <font>
      <sz val="16"/>
      <color rgb="FF000000"/>
      <name val="細明體"/>
      <family val="3"/>
      <charset val="136"/>
    </font>
    <font>
      <sz val="13"/>
      <color rgb="FF000000"/>
      <name val="新細明體"/>
      <family val="1"/>
      <charset val="136"/>
    </font>
    <font>
      <u/>
      <sz val="13"/>
      <color rgb="FF000000"/>
      <name val="新細明體"/>
      <family val="1"/>
      <charset val="136"/>
    </font>
    <font>
      <b/>
      <sz val="13"/>
      <color rgb="FF000000"/>
      <name val="新細明體"/>
      <family val="1"/>
      <charset val="136"/>
    </font>
    <font>
      <sz val="9"/>
      <name val="Calibri"/>
      <family val="3"/>
      <charset val="136"/>
      <scheme val="minor"/>
    </font>
    <font>
      <sz val="10"/>
      <name val="Calibri"/>
      <family val="2"/>
    </font>
    <font>
      <sz val="10"/>
      <color rgb="FF000000"/>
      <name val="華康少女文字w5"/>
      <family val="3"/>
      <charset val="136"/>
    </font>
    <font>
      <sz val="10"/>
      <color rgb="FF000000"/>
      <name val="Calibri"/>
      <family val="2"/>
      <scheme val="minor"/>
    </font>
    <font>
      <b/>
      <sz val="10"/>
      <color rgb="FF000000"/>
      <name val="PMingLiu"/>
      <family val="1"/>
      <charset val="136"/>
    </font>
    <font>
      <sz val="9"/>
      <name val="Calibri"/>
      <family val="2"/>
    </font>
    <font>
      <sz val="9"/>
      <color rgb="FF000000"/>
      <name val="華康少女文字w5"/>
      <family val="3"/>
      <charset val="136"/>
    </font>
    <font>
      <sz val="9"/>
      <color rgb="FF660066"/>
      <name val="PMingLiu"/>
      <family val="1"/>
      <charset val="136"/>
    </font>
    <font>
      <sz val="9"/>
      <color rgb="FF000000"/>
      <name val="Calibri"/>
      <family val="2"/>
      <scheme val="minor"/>
    </font>
    <font>
      <b/>
      <sz val="9"/>
      <color rgb="FF000000"/>
      <name val="PMingLiu"/>
      <family val="1"/>
      <charset val="136"/>
    </font>
    <font>
      <sz val="10"/>
      <color rgb="FF000000"/>
      <name val="細明體"/>
      <family val="3"/>
      <charset val="136"/>
    </font>
    <font>
      <sz val="10"/>
      <color theme="1"/>
      <name val="細明體"/>
      <family val="3"/>
      <charset val="136"/>
    </font>
    <font>
      <sz val="8"/>
      <color rgb="FF000000"/>
      <name val="細明體"/>
      <family val="3"/>
      <charset val="136"/>
    </font>
    <font>
      <sz val="8"/>
      <color theme="1"/>
      <name val="細明體"/>
      <family val="3"/>
      <charset val="136"/>
    </font>
    <font>
      <sz val="8"/>
      <color rgb="FF660066"/>
      <name val="細明體"/>
      <family val="3"/>
      <charset val="136"/>
    </font>
    <font>
      <b/>
      <sz val="8"/>
      <color rgb="FF000000"/>
      <name val="細明體"/>
      <family val="3"/>
      <charset val="136"/>
    </font>
    <font>
      <sz val="10"/>
      <color rgb="FF000000"/>
      <name val="Twentieth Century"/>
    </font>
    <font>
      <sz val="9"/>
      <color rgb="FF0000CC"/>
      <name val="MingLiu"/>
      <family val="3"/>
      <charset val="136"/>
    </font>
    <font>
      <sz val="11"/>
      <color rgb="FF0000CC"/>
      <name val="MingLiu"/>
      <family val="3"/>
      <charset val="136"/>
    </font>
    <font>
      <sz val="9"/>
      <color rgb="FF0000CC"/>
      <name val="MingLiu"/>
      <family val="3"/>
    </font>
    <font>
      <sz val="12"/>
      <color rgb="FF0000CC"/>
      <name val="MingLiu"/>
      <family val="3"/>
    </font>
    <font>
      <sz val="10"/>
      <color theme="1"/>
      <name val="MingLiu"/>
      <family val="3"/>
      <charset val="136"/>
    </font>
    <font>
      <sz val="6"/>
      <color rgb="FF000000"/>
      <name val="MingLiu"/>
      <family val="3"/>
      <charset val="136"/>
    </font>
    <font>
      <sz val="12"/>
      <color theme="1"/>
      <name val="MingLiu"/>
      <family val="3"/>
      <charset val="136"/>
    </font>
    <font>
      <sz val="12"/>
      <color rgb="FF000000"/>
      <name val="Calibri"/>
      <family val="3"/>
      <charset val="136"/>
      <scheme val="minor"/>
    </font>
    <font>
      <sz val="6"/>
      <color theme="1"/>
      <name val="MingLiu"/>
      <family val="3"/>
      <charset val="136"/>
    </font>
    <font>
      <sz val="8"/>
      <color rgb="FF0000CC"/>
      <name val="MingLiu"/>
      <family val="3"/>
      <charset val="136"/>
    </font>
    <font>
      <sz val="8"/>
      <color rgb="FF0000CC"/>
      <name val="細明體"/>
      <family val="3"/>
      <charset val="136"/>
    </font>
    <font>
      <sz val="10"/>
      <color rgb="FF0000CC"/>
      <name val="MingLiu"/>
      <family val="3"/>
      <charset val="136"/>
    </font>
    <font>
      <sz val="10"/>
      <color rgb="FF0000CC"/>
      <name val="細明體"/>
      <family val="3"/>
      <charset val="136"/>
    </font>
    <font>
      <sz val="9"/>
      <color rgb="FF0000CC"/>
      <name val="微軟正黑體"/>
      <family val="2"/>
      <charset val="136"/>
    </font>
    <font>
      <u/>
      <sz val="6"/>
      <color rgb="FF0000FF"/>
      <name val="PMingLiu"/>
      <family val="1"/>
      <charset val="136"/>
    </font>
    <font>
      <sz val="6"/>
      <color rgb="FF000000"/>
      <name val="Calibri"/>
      <family val="2"/>
      <scheme val="minor"/>
    </font>
    <font>
      <sz val="12"/>
      <color rgb="FF0000CC"/>
      <name val="MingLiu"/>
      <family val="3"/>
      <charset val="136"/>
    </font>
    <font>
      <sz val="14"/>
      <color rgb="FF0000CC"/>
      <name val="MingLiu"/>
      <family val="3"/>
      <charset val="136"/>
    </font>
  </fonts>
  <fills count="2">
    <fill>
      <patternFill patternType="none"/>
    </fill>
    <fill>
      <patternFill patternType="gray125"/>
    </fill>
  </fills>
  <borders count="15">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s>
  <cellStyleXfs count="1">
    <xf numFmtId="0" fontId="0" fillId="0" borderId="0"/>
  </cellStyleXfs>
  <cellXfs count="197">
    <xf numFmtId="0" fontId="0"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0" fontId="7" fillId="0" borderId="2" xfId="0" applyFont="1" applyBorder="1" applyAlignment="1">
      <alignment vertical="center" wrapText="1"/>
    </xf>
    <xf numFmtId="0" fontId="7" fillId="0" borderId="1" xfId="0" applyFont="1" applyBorder="1" applyAlignment="1">
      <alignment vertical="center" wrapText="1"/>
    </xf>
    <xf numFmtId="0" fontId="8"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wrapText="1"/>
    </xf>
    <xf numFmtId="0" fontId="13" fillId="0" borderId="2" xfId="0" applyFont="1" applyBorder="1" applyAlignment="1">
      <alignment horizontal="center" vertical="center"/>
    </xf>
    <xf numFmtId="0" fontId="3" fillId="0" borderId="2" xfId="0" applyFont="1" applyBorder="1" applyAlignment="1">
      <alignment vertical="center"/>
    </xf>
    <xf numFmtId="0" fontId="14" fillId="0" borderId="2" xfId="0" applyFont="1" applyBorder="1" applyAlignment="1">
      <alignment horizontal="left" vertical="center" wrapText="1"/>
    </xf>
    <xf numFmtId="1" fontId="3" fillId="0" borderId="2" xfId="0" applyNumberFormat="1" applyFont="1" applyBorder="1" applyAlignment="1">
      <alignment vertical="center"/>
    </xf>
    <xf numFmtId="0" fontId="6" fillId="0" borderId="2" xfId="0" applyFont="1" applyBorder="1" applyAlignment="1">
      <alignment horizontal="left" vertical="center" wrapText="1"/>
    </xf>
    <xf numFmtId="0" fontId="12" fillId="0" borderId="2" xfId="0" applyFont="1" applyBorder="1" applyAlignment="1">
      <alignment horizontal="center" vertical="center"/>
    </xf>
    <xf numFmtId="0" fontId="7" fillId="0" borderId="2" xfId="0" applyFont="1" applyBorder="1" applyAlignment="1">
      <alignment horizontal="center" vertical="center" wrapText="1"/>
    </xf>
    <xf numFmtId="0" fontId="13" fillId="0" borderId="2" xfId="0" applyFont="1" applyBorder="1" applyAlignment="1">
      <alignment horizontal="center" wrapText="1"/>
    </xf>
    <xf numFmtId="0" fontId="15" fillId="0" borderId="2" xfId="0" applyFont="1" applyBorder="1" applyAlignment="1">
      <alignment horizontal="center" vertical="center"/>
    </xf>
    <xf numFmtId="0" fontId="12" fillId="0" borderId="2" xfId="0" applyFont="1" applyBorder="1" applyAlignment="1">
      <alignment horizontal="center" vertical="center" wrapText="1"/>
    </xf>
    <xf numFmtId="0" fontId="16" fillId="0" borderId="2" xfId="0" applyFont="1" applyBorder="1" applyAlignment="1">
      <alignment horizontal="center" wrapText="1"/>
    </xf>
    <xf numFmtId="0" fontId="11" fillId="0" borderId="5" xfId="0" applyFont="1" applyBorder="1" applyAlignment="1">
      <alignment horizontal="center" vertical="center" wrapText="1"/>
    </xf>
    <xf numFmtId="0" fontId="16" fillId="0" borderId="2" xfId="0" applyFont="1" applyBorder="1" applyAlignment="1">
      <alignment horizontal="center" vertical="center" wrapText="1"/>
    </xf>
    <xf numFmtId="0" fontId="6" fillId="0" borderId="2" xfId="0" applyFont="1" applyBorder="1" applyAlignment="1">
      <alignment vertical="center"/>
    </xf>
    <xf numFmtId="0" fontId="13" fillId="0" borderId="2" xfId="0" applyFont="1" applyBorder="1" applyAlignment="1">
      <alignment horizontal="center" vertical="center"/>
    </xf>
    <xf numFmtId="0" fontId="7" fillId="0" borderId="2" xfId="0" applyFont="1" applyBorder="1" applyAlignment="1">
      <alignment vertical="center"/>
    </xf>
    <xf numFmtId="0" fontId="12" fillId="0" borderId="2" xfId="0" applyFont="1" applyBorder="1" applyAlignment="1">
      <alignment horizontal="center"/>
    </xf>
    <xf numFmtId="0" fontId="18" fillId="0" borderId="2" xfId="0" applyFont="1" applyBorder="1" applyAlignment="1">
      <alignment horizontal="center" vertical="center" wrapText="1"/>
    </xf>
    <xf numFmtId="177" fontId="3" fillId="0" borderId="2" xfId="0" applyNumberFormat="1" applyFont="1" applyBorder="1" applyAlignment="1">
      <alignment vertical="center"/>
    </xf>
    <xf numFmtId="0" fontId="12" fillId="0" borderId="2" xfId="0" applyFont="1" applyBorder="1" applyAlignment="1">
      <alignment vertical="center" wrapText="1"/>
    </xf>
    <xf numFmtId="0" fontId="16" fillId="0" borderId="2" xfId="0" applyFont="1" applyBorder="1" applyAlignment="1">
      <alignment vertical="center" wrapText="1"/>
    </xf>
    <xf numFmtId="1" fontId="3" fillId="0" borderId="2" xfId="0" applyNumberFormat="1" applyFont="1" applyBorder="1" applyAlignment="1">
      <alignment horizontal="right" vertical="center"/>
    </xf>
    <xf numFmtId="0" fontId="11" fillId="0" borderId="1" xfId="0" applyFont="1" applyBorder="1" applyAlignment="1">
      <alignment horizontal="center" vertical="center" wrapText="1"/>
    </xf>
    <xf numFmtId="0" fontId="19" fillId="0" borderId="2" xfId="0" applyFont="1" applyBorder="1" applyAlignment="1">
      <alignment horizontal="center" vertical="center" wrapText="1"/>
    </xf>
    <xf numFmtId="1" fontId="1" fillId="0" borderId="2" xfId="0" applyNumberFormat="1" applyFont="1" applyBorder="1" applyAlignment="1">
      <alignment horizontal="right" vertical="center" wrapText="1"/>
    </xf>
    <xf numFmtId="0" fontId="20" fillId="0" borderId="2" xfId="0" applyFont="1" applyBorder="1" applyAlignment="1">
      <alignment horizontal="left" vertical="center" wrapText="1"/>
    </xf>
    <xf numFmtId="0" fontId="1" fillId="0" borderId="2" xfId="0" applyFont="1" applyBorder="1" applyAlignment="1">
      <alignment vertical="center" wrapText="1"/>
    </xf>
    <xf numFmtId="0" fontId="1" fillId="0" borderId="2" xfId="0" applyFont="1" applyBorder="1" applyAlignment="1">
      <alignment horizontal="center" vertical="center" wrapText="1"/>
    </xf>
    <xf numFmtId="0" fontId="21" fillId="0" borderId="2" xfId="0" applyFont="1" applyBorder="1" applyAlignment="1">
      <alignment horizontal="center" vertical="center" wrapText="1"/>
    </xf>
    <xf numFmtId="0" fontId="23" fillId="0" borderId="2" xfId="0" applyFont="1" applyBorder="1" applyAlignment="1">
      <alignment horizontal="left" vertical="center" wrapText="1"/>
    </xf>
    <xf numFmtId="0" fontId="24" fillId="0" borderId="2" xfId="0" applyFont="1" applyBorder="1" applyAlignment="1">
      <alignment horizontal="left" vertical="center" wrapText="1"/>
    </xf>
    <xf numFmtId="1" fontId="25" fillId="0" borderId="2" xfId="0" applyNumberFormat="1" applyFont="1" applyBorder="1" applyAlignment="1">
      <alignment vertical="center"/>
    </xf>
    <xf numFmtId="0" fontId="6" fillId="0" borderId="4" xfId="0" applyFont="1" applyBorder="1" applyAlignment="1">
      <alignment horizontal="left" vertical="center" wrapText="1"/>
    </xf>
    <xf numFmtId="178" fontId="6" fillId="0" borderId="4" xfId="0" applyNumberFormat="1" applyFont="1" applyBorder="1" applyAlignment="1">
      <alignment horizontal="left" vertical="center" wrapText="1"/>
    </xf>
    <xf numFmtId="178" fontId="6" fillId="0" borderId="2" xfId="0" applyNumberFormat="1" applyFont="1" applyBorder="1" applyAlignment="1">
      <alignment horizontal="left" vertical="center" wrapText="1"/>
    </xf>
    <xf numFmtId="1" fontId="4" fillId="0" borderId="2" xfId="0" applyNumberFormat="1" applyFont="1" applyBorder="1" applyAlignment="1">
      <alignment horizontal="right" vertical="center"/>
    </xf>
    <xf numFmtId="179" fontId="6" fillId="0" borderId="2" xfId="0" applyNumberFormat="1" applyFont="1" applyBorder="1" applyAlignment="1">
      <alignment horizontal="left" vertical="center" wrapText="1"/>
    </xf>
    <xf numFmtId="0" fontId="26" fillId="0" borderId="0" xfId="0" applyFont="1" applyAlignment="1">
      <alignment vertical="center"/>
    </xf>
    <xf numFmtId="1" fontId="3" fillId="0" borderId="0" xfId="0" applyNumberFormat="1" applyFont="1" applyAlignment="1">
      <alignment vertical="center"/>
    </xf>
    <xf numFmtId="0" fontId="27" fillId="0" borderId="0" xfId="0" applyFont="1" applyAlignment="1">
      <alignment vertical="center"/>
    </xf>
    <xf numFmtId="0" fontId="3" fillId="0" borderId="0" xfId="0" applyFont="1" applyAlignment="1">
      <alignment horizontal="left" vertical="center"/>
    </xf>
    <xf numFmtId="0" fontId="28" fillId="0" borderId="0" xfId="0" applyFont="1" applyAlignment="1">
      <alignment horizontal="left" vertical="center"/>
    </xf>
    <xf numFmtId="0" fontId="29" fillId="0" borderId="0" xfId="0" applyFont="1" applyAlignment="1">
      <alignment horizontal="left" vertical="center"/>
    </xf>
    <xf numFmtId="0" fontId="31" fillId="0" borderId="0" xfId="0" applyFont="1" applyAlignment="1">
      <alignment vertical="center"/>
    </xf>
    <xf numFmtId="0" fontId="32" fillId="0" borderId="8"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vertical="center" wrapText="1"/>
    </xf>
    <xf numFmtId="0" fontId="32" fillId="0" borderId="2" xfId="0" applyFont="1" applyBorder="1" applyAlignment="1">
      <alignment vertical="center" wrapText="1"/>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32" fillId="0" borderId="2" xfId="0" applyFont="1" applyBorder="1" applyAlignment="1">
      <alignment vertical="top" wrapText="1"/>
    </xf>
    <xf numFmtId="0" fontId="32" fillId="0" borderId="0" xfId="0" applyFont="1" applyAlignment="1">
      <alignment horizontal="left" vertical="center"/>
    </xf>
    <xf numFmtId="0" fontId="31" fillId="0" borderId="0" xfId="0" applyFont="1" applyAlignment="1">
      <alignment horizontal="left" vertical="center"/>
    </xf>
    <xf numFmtId="0" fontId="29" fillId="0" borderId="0" xfId="0" applyFont="1" applyAlignment="1">
      <alignment vertical="center"/>
    </xf>
    <xf numFmtId="0" fontId="29" fillId="0" borderId="0" xfId="0" applyFont="1" applyAlignment="1">
      <alignment horizontal="center" vertical="center"/>
    </xf>
    <xf numFmtId="0" fontId="33" fillId="0" borderId="2" xfId="0" applyFont="1" applyBorder="1" applyAlignment="1">
      <alignment horizontal="left" vertical="center" wrapText="1"/>
    </xf>
    <xf numFmtId="1" fontId="2" fillId="0" borderId="2" xfId="0" applyNumberFormat="1" applyFont="1" applyBorder="1" applyAlignment="1">
      <alignment vertical="center"/>
    </xf>
    <xf numFmtId="0" fontId="13" fillId="0" borderId="0" xfId="0" applyFont="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vertical="center"/>
    </xf>
    <xf numFmtId="0" fontId="12" fillId="0" borderId="2" xfId="0" applyFont="1" applyBorder="1" applyAlignment="1">
      <alignment horizontal="center" wrapText="1"/>
    </xf>
    <xf numFmtId="0" fontId="17" fillId="0" borderId="2" xfId="0" applyFont="1" applyBorder="1" applyAlignment="1">
      <alignment horizontal="center" wrapText="1"/>
    </xf>
    <xf numFmtId="0" fontId="16" fillId="0" borderId="2" xfId="0" applyFont="1" applyBorder="1" applyAlignment="1">
      <alignment horizontal="center"/>
    </xf>
    <xf numFmtId="0" fontId="3" fillId="0" borderId="10" xfId="0" applyFont="1" applyBorder="1" applyAlignment="1">
      <alignment horizontal="center" vertical="center" wrapText="1"/>
    </xf>
    <xf numFmtId="1" fontId="2" fillId="0" borderId="2" xfId="0" applyNumberFormat="1" applyFont="1" applyBorder="1" applyAlignment="1">
      <alignment horizontal="right" vertical="center"/>
    </xf>
    <xf numFmtId="1" fontId="19" fillId="0" borderId="2" xfId="0" applyNumberFormat="1" applyFont="1" applyBorder="1" applyAlignment="1">
      <alignment horizontal="right" vertical="center" wrapText="1"/>
    </xf>
    <xf numFmtId="0" fontId="19" fillId="0" borderId="2" xfId="0" applyFont="1" applyBorder="1" applyAlignment="1">
      <alignment vertical="center" wrapText="1"/>
    </xf>
    <xf numFmtId="0" fontId="22" fillId="0" borderId="1" xfId="0" applyFont="1" applyBorder="1" applyAlignment="1">
      <alignment vertical="center" wrapText="1"/>
    </xf>
    <xf numFmtId="0" fontId="34" fillId="0" borderId="1" xfId="0" applyFont="1" applyBorder="1" applyAlignment="1">
      <alignment vertical="center" wrapText="1"/>
    </xf>
    <xf numFmtId="0" fontId="21" fillId="0" borderId="1" xfId="0" applyFont="1" applyBorder="1" applyAlignment="1">
      <alignment horizontal="center" vertical="center" wrapText="1"/>
    </xf>
    <xf numFmtId="0" fontId="14" fillId="0" borderId="1" xfId="0" applyFont="1" applyBorder="1" applyAlignment="1">
      <alignment horizontal="left" vertical="center" wrapText="1"/>
    </xf>
    <xf numFmtId="0" fontId="6" fillId="0" borderId="1" xfId="0" applyFont="1" applyBorder="1" applyAlignment="1">
      <alignment horizontal="left" vertical="center" wrapText="1"/>
    </xf>
    <xf numFmtId="0" fontId="2" fillId="0" borderId="1" xfId="0" applyFont="1" applyBorder="1" applyAlignment="1">
      <alignment horizontal="left" vertical="center" wrapText="1"/>
    </xf>
    <xf numFmtId="1" fontId="2" fillId="0" borderId="1" xfId="0" applyNumberFormat="1" applyFont="1" applyBorder="1" applyAlignment="1">
      <alignment vertical="center"/>
    </xf>
    <xf numFmtId="1" fontId="3" fillId="0" borderId="1" xfId="0" applyNumberFormat="1" applyFont="1" applyBorder="1" applyAlignment="1">
      <alignment vertical="center"/>
    </xf>
    <xf numFmtId="178" fontId="2" fillId="0" borderId="4" xfId="0" applyNumberFormat="1" applyFont="1" applyBorder="1" applyAlignment="1">
      <alignment horizontal="left" vertical="center" wrapText="1"/>
    </xf>
    <xf numFmtId="1" fontId="2" fillId="0" borderId="4" xfId="0" applyNumberFormat="1" applyFont="1" applyBorder="1" applyAlignment="1">
      <alignment horizontal="right" vertical="center"/>
    </xf>
    <xf numFmtId="0" fontId="14" fillId="0" borderId="4" xfId="0" applyFont="1" applyBorder="1" applyAlignment="1">
      <alignment horizontal="left" vertical="center" wrapText="1"/>
    </xf>
    <xf numFmtId="179" fontId="6" fillId="0" borderId="4" xfId="0" applyNumberFormat="1" applyFont="1" applyBorder="1" applyAlignment="1">
      <alignment horizontal="left" vertical="center" wrapText="1"/>
    </xf>
    <xf numFmtId="1" fontId="3" fillId="0" borderId="4" xfId="0" applyNumberFormat="1" applyFont="1" applyBorder="1" applyAlignment="1">
      <alignment vertical="center"/>
    </xf>
    <xf numFmtId="0" fontId="28" fillId="0" borderId="0" xfId="0" applyFont="1" applyAlignment="1">
      <alignment horizontal="left" vertical="center"/>
    </xf>
    <xf numFmtId="0" fontId="9" fillId="0" borderId="0" xfId="0" applyFont="1" applyAlignment="1">
      <alignment vertical="center"/>
    </xf>
    <xf numFmtId="0" fontId="41" fillId="0" borderId="0" xfId="0" applyFont="1" applyAlignment="1">
      <alignment vertical="center"/>
    </xf>
    <xf numFmtId="0" fontId="42" fillId="0" borderId="0" xfId="0" applyFont="1" applyAlignment="1">
      <alignment vertical="center"/>
    </xf>
    <xf numFmtId="0" fontId="43" fillId="0" borderId="0" xfId="0" applyFont="1" applyAlignment="1">
      <alignment vertical="center"/>
    </xf>
    <xf numFmtId="0" fontId="2" fillId="0" borderId="0" xfId="0" applyFont="1" applyAlignment="1">
      <alignment vertical="center"/>
    </xf>
    <xf numFmtId="0" fontId="15" fillId="0" borderId="2" xfId="0" applyFont="1" applyBorder="1" applyAlignment="1">
      <alignment horizontal="center" vertical="center" wrapText="1"/>
    </xf>
    <xf numFmtId="0" fontId="45" fillId="0" borderId="0" xfId="0" applyFont="1" applyAlignment="1">
      <alignment vertical="center"/>
    </xf>
    <xf numFmtId="0" fontId="46" fillId="0" borderId="0" xfId="0" applyFont="1" applyAlignment="1">
      <alignment horizontal="left" vertical="center"/>
    </xf>
    <xf numFmtId="0" fontId="47" fillId="0" borderId="0" xfId="0" applyFont="1" applyAlignment="1">
      <alignment vertical="center"/>
    </xf>
    <xf numFmtId="0" fontId="48" fillId="0" borderId="0" xfId="0" applyFont="1" applyAlignment="1">
      <alignment vertical="center"/>
    </xf>
    <xf numFmtId="0" fontId="49" fillId="0" borderId="2" xfId="0" applyFont="1" applyBorder="1" applyAlignment="1">
      <alignment vertical="center" wrapText="1"/>
    </xf>
    <xf numFmtId="0" fontId="50" fillId="0" borderId="2" xfId="0" applyFont="1" applyBorder="1" applyAlignment="1">
      <alignment vertical="center" wrapText="1"/>
    </xf>
    <xf numFmtId="0" fontId="51" fillId="0" borderId="2" xfId="0" applyFont="1" applyBorder="1" applyAlignment="1">
      <alignment horizontal="center" vertical="center" wrapText="1"/>
    </xf>
    <xf numFmtId="0" fontId="52" fillId="0" borderId="2" xfId="0" applyFont="1" applyBorder="1" applyAlignment="1">
      <alignment horizontal="center" vertical="center" wrapText="1"/>
    </xf>
    <xf numFmtId="0" fontId="54" fillId="0" borderId="0" xfId="0" applyFont="1" applyAlignment="1">
      <alignment horizontal="center" vertical="center"/>
    </xf>
    <xf numFmtId="0" fontId="51" fillId="0" borderId="0" xfId="0" applyFont="1" applyAlignment="1">
      <alignment horizontal="center" vertical="center"/>
    </xf>
    <xf numFmtId="0" fontId="51" fillId="0" borderId="1" xfId="0" applyFont="1" applyBorder="1" applyAlignment="1">
      <alignment horizontal="center" vertical="center" wrapText="1"/>
    </xf>
    <xf numFmtId="0" fontId="51" fillId="0" borderId="2" xfId="0" applyFont="1" applyBorder="1" applyAlignment="1">
      <alignment horizontal="center" vertical="center"/>
    </xf>
    <xf numFmtId="0" fontId="51" fillId="0" borderId="4" xfId="0" applyFont="1" applyBorder="1" applyAlignment="1">
      <alignment horizontal="center" vertical="center" wrapText="1"/>
    </xf>
    <xf numFmtId="0" fontId="53" fillId="0" borderId="0" xfId="0" applyFont="1" applyAlignment="1">
      <alignment horizontal="center" vertical="center"/>
    </xf>
    <xf numFmtId="176" fontId="55" fillId="0" borderId="2" xfId="0" applyNumberFormat="1" applyFont="1" applyBorder="1" applyAlignment="1">
      <alignment horizontal="center" vertical="center" wrapText="1"/>
    </xf>
    <xf numFmtId="176" fontId="11" fillId="0" borderId="2" xfId="0" applyNumberFormat="1" applyFont="1" applyBorder="1" applyAlignment="1">
      <alignment horizontal="center" vertical="center" wrapText="1"/>
    </xf>
    <xf numFmtId="0" fontId="56" fillId="0" borderId="2" xfId="0" applyFont="1" applyBorder="1" applyAlignment="1">
      <alignment horizontal="center" vertical="center" wrapText="1"/>
    </xf>
    <xf numFmtId="0" fontId="59" fillId="0" borderId="2" xfId="0" applyFont="1" applyBorder="1" applyAlignment="1">
      <alignment horizontal="center" vertical="center" wrapText="1"/>
    </xf>
    <xf numFmtId="0" fontId="57" fillId="0" borderId="2" xfId="0" applyFont="1" applyBorder="1" applyAlignment="1">
      <alignment horizontal="center" vertical="center" wrapText="1"/>
    </xf>
    <xf numFmtId="0" fontId="58" fillId="0" borderId="2" xfId="0" applyFont="1" applyBorder="1" applyAlignment="1">
      <alignment horizontal="center" vertical="center" wrapText="1"/>
    </xf>
    <xf numFmtId="0" fontId="0" fillId="0" borderId="0" xfId="0" applyFont="1" applyAlignment="1">
      <alignment vertical="center"/>
    </xf>
    <xf numFmtId="0" fontId="8" fillId="0" borderId="1" xfId="0" applyFont="1" applyBorder="1" applyAlignment="1">
      <alignment horizontal="center" vertical="center" wrapText="1"/>
    </xf>
    <xf numFmtId="0" fontId="60" fillId="0" borderId="2" xfId="0" applyFont="1" applyBorder="1" applyAlignment="1">
      <alignment horizontal="center" vertical="center" wrapText="1"/>
    </xf>
    <xf numFmtId="0" fontId="50" fillId="0" borderId="2" xfId="0" applyFont="1" applyBorder="1" applyAlignment="1">
      <alignment horizontal="center" vertical="center" wrapText="1"/>
    </xf>
    <xf numFmtId="0" fontId="17" fillId="0" borderId="5" xfId="0" applyFont="1" applyBorder="1" applyAlignment="1">
      <alignment vertical="center" wrapText="1"/>
    </xf>
    <xf numFmtId="0" fontId="61" fillId="0" borderId="5" xfId="0" applyFont="1" applyBorder="1" applyAlignment="1">
      <alignment vertical="center" wrapText="1"/>
    </xf>
    <xf numFmtId="0" fontId="15" fillId="0" borderId="5" xfId="0" applyFont="1" applyBorder="1" applyAlignment="1">
      <alignment wrapText="1"/>
    </xf>
    <xf numFmtId="0" fontId="12" fillId="0" borderId="4" xfId="0" applyFont="1" applyBorder="1" applyAlignment="1">
      <alignment horizontal="center" wrapText="1"/>
    </xf>
    <xf numFmtId="176" fontId="11" fillId="0" borderId="1" xfId="0" applyNumberFormat="1" applyFont="1" applyBorder="1" applyAlignment="1">
      <alignment horizontal="center" vertical="center" wrapText="1"/>
    </xf>
    <xf numFmtId="0" fontId="50" fillId="0" borderId="1" xfId="0" applyFont="1" applyBorder="1" applyAlignment="1">
      <alignment vertical="center" wrapText="1"/>
    </xf>
    <xf numFmtId="176" fontId="11" fillId="0" borderId="11" xfId="0" applyNumberFormat="1" applyFont="1" applyBorder="1" applyAlignment="1">
      <alignment horizontal="center" vertical="center" wrapText="1"/>
    </xf>
    <xf numFmtId="0" fontId="11" fillId="0" borderId="11" xfId="0" applyFont="1" applyBorder="1" applyAlignment="1">
      <alignment horizontal="center" vertical="center" wrapText="1"/>
    </xf>
    <xf numFmtId="1" fontId="62" fillId="0" borderId="2" xfId="0" applyNumberFormat="1" applyFont="1" applyBorder="1" applyAlignment="1">
      <alignment vertical="center"/>
    </xf>
    <xf numFmtId="0" fontId="62" fillId="0" borderId="2" xfId="0" applyFont="1" applyBorder="1" applyAlignment="1">
      <alignment horizontal="left" vertical="center" wrapText="1"/>
    </xf>
    <xf numFmtId="0" fontId="62" fillId="0" borderId="2" xfId="0" applyFont="1" applyBorder="1" applyAlignment="1">
      <alignment vertical="center" wrapText="1"/>
    </xf>
    <xf numFmtId="0" fontId="64" fillId="0" borderId="2" xfId="0" applyFont="1" applyBorder="1" applyAlignment="1">
      <alignment horizontal="center" vertical="center" wrapText="1"/>
    </xf>
    <xf numFmtId="0" fontId="62" fillId="0" borderId="6" xfId="0" applyFont="1" applyBorder="1" applyAlignment="1">
      <alignment horizontal="left" vertical="center" wrapText="1"/>
    </xf>
    <xf numFmtId="0" fontId="52" fillId="0" borderId="1" xfId="0" applyFont="1" applyBorder="1" applyAlignment="1">
      <alignment horizontal="center" vertical="center" wrapText="1"/>
    </xf>
    <xf numFmtId="0" fontId="23" fillId="0" borderId="1" xfId="0" applyFont="1" applyBorder="1" applyAlignment="1">
      <alignment horizontal="left" vertical="center" wrapText="1"/>
    </xf>
    <xf numFmtId="0" fontId="62" fillId="0" borderId="11" xfId="0" applyFont="1" applyBorder="1" applyAlignment="1">
      <alignment vertical="center" wrapText="1"/>
    </xf>
    <xf numFmtId="0" fontId="63" fillId="0" borderId="11" xfId="0" applyFont="1" applyBorder="1" applyAlignment="1">
      <alignment vertical="center"/>
    </xf>
    <xf numFmtId="0" fontId="62" fillId="0" borderId="11" xfId="0" applyFont="1" applyBorder="1" applyAlignment="1">
      <alignment horizontal="center" vertical="center" wrapText="1"/>
    </xf>
    <xf numFmtId="0" fontId="60" fillId="0" borderId="11" xfId="0" applyFont="1" applyBorder="1" applyAlignment="1">
      <alignment horizontal="center" vertical="center" wrapText="1"/>
    </xf>
    <xf numFmtId="0" fontId="62" fillId="0" borderId="11" xfId="0" applyFont="1" applyBorder="1" applyAlignment="1">
      <alignment horizontal="left" vertical="center" wrapText="1"/>
    </xf>
    <xf numFmtId="0" fontId="16" fillId="0" borderId="2" xfId="0" applyFont="1" applyBorder="1" applyAlignment="1">
      <alignment horizontal="center" vertical="center"/>
    </xf>
    <xf numFmtId="0" fontId="0" fillId="0" borderId="0" xfId="0" applyFont="1" applyAlignment="1">
      <alignment vertical="center"/>
    </xf>
    <xf numFmtId="0" fontId="65" fillId="0" borderId="2" xfId="0" applyFont="1" applyBorder="1" applyAlignment="1">
      <alignment horizontal="center" vertical="center" wrapText="1"/>
    </xf>
    <xf numFmtId="0" fontId="66" fillId="0" borderId="2" xfId="0" applyFont="1" applyBorder="1" applyAlignment="1">
      <alignment horizontal="center" vertical="center"/>
    </xf>
    <xf numFmtId="0" fontId="65" fillId="0" borderId="5" xfId="0" applyFont="1" applyBorder="1" applyAlignment="1">
      <alignment vertical="center" wrapText="1"/>
    </xf>
    <xf numFmtId="0" fontId="67" fillId="0" borderId="2" xfId="0" applyFont="1" applyBorder="1" applyAlignment="1">
      <alignment horizontal="center" vertical="center" wrapText="1"/>
    </xf>
    <xf numFmtId="0" fontId="68" fillId="0" borderId="2" xfId="0" applyFont="1" applyBorder="1" applyAlignment="1">
      <alignment horizontal="center" vertical="center" wrapText="1"/>
    </xf>
    <xf numFmtId="0" fontId="69" fillId="0" borderId="11" xfId="0" applyFont="1" applyBorder="1" applyAlignment="1">
      <alignment vertical="center"/>
    </xf>
    <xf numFmtId="0" fontId="68" fillId="0" borderId="1" xfId="0" applyFont="1" applyBorder="1" applyAlignment="1">
      <alignment vertical="center" wrapText="1"/>
    </xf>
    <xf numFmtId="0" fontId="68" fillId="0" borderId="2" xfId="0" applyFont="1" applyBorder="1" applyAlignment="1">
      <alignment vertical="center" wrapText="1"/>
    </xf>
    <xf numFmtId="0" fontId="57" fillId="0" borderId="2" xfId="0" applyFont="1" applyBorder="1" applyAlignment="1">
      <alignment vertical="center" wrapText="1"/>
    </xf>
    <xf numFmtId="0" fontId="13" fillId="0" borderId="2" xfId="0" applyFont="1" applyBorder="1" applyAlignment="1">
      <alignment horizontal="center" vertical="center" wrapText="1"/>
    </xf>
    <xf numFmtId="0" fontId="73" fillId="0" borderId="5" xfId="0" applyFont="1" applyBorder="1" applyAlignment="1">
      <alignment horizontal="center" vertical="center" wrapText="1"/>
    </xf>
    <xf numFmtId="0" fontId="7" fillId="0" borderId="6" xfId="0" applyFont="1" applyBorder="1" applyAlignment="1">
      <alignment horizontal="center" vertical="center" wrapText="1"/>
    </xf>
    <xf numFmtId="0" fontId="12" fillId="0" borderId="1" xfId="0" applyFont="1" applyBorder="1" applyAlignment="1">
      <alignment horizontal="center" wrapText="1"/>
    </xf>
    <xf numFmtId="0" fontId="16" fillId="0" borderId="1" xfId="0" applyFont="1" applyBorder="1" applyAlignment="1">
      <alignment horizontal="center" wrapText="1"/>
    </xf>
    <xf numFmtId="0" fontId="73" fillId="0" borderId="13" xfId="0" applyFont="1" applyBorder="1" applyAlignment="1">
      <alignment vertical="center" wrapText="1"/>
    </xf>
    <xf numFmtId="0" fontId="65" fillId="0" borderId="13" xfId="0" applyFont="1" applyBorder="1" applyAlignment="1">
      <alignment vertical="center" wrapText="1"/>
    </xf>
    <xf numFmtId="0" fontId="67" fillId="0" borderId="4" xfId="0" applyFont="1" applyBorder="1" applyAlignment="1">
      <alignment horizontal="center" vertical="center" wrapText="1"/>
    </xf>
    <xf numFmtId="0" fontId="72" fillId="0" borderId="4" xfId="0" applyFont="1" applyBorder="1" applyAlignment="1">
      <alignment horizontal="center" vertical="center" wrapText="1"/>
    </xf>
    <xf numFmtId="0" fontId="12" fillId="0" borderId="11" xfId="0" applyFont="1" applyBorder="1" applyAlignment="1">
      <alignment horizontal="center" wrapText="1"/>
    </xf>
    <xf numFmtId="0" fontId="4" fillId="0" borderId="11" xfId="0" applyFont="1" applyBorder="1" applyAlignment="1">
      <alignment horizontal="center" vertical="center"/>
    </xf>
    <xf numFmtId="0" fontId="32" fillId="0" borderId="5" xfId="0" applyFont="1" applyBorder="1" applyAlignment="1">
      <alignment horizontal="center" vertical="top" wrapText="1"/>
    </xf>
    <xf numFmtId="0" fontId="10" fillId="0" borderId="7" xfId="0" applyFont="1" applyBorder="1" applyAlignment="1">
      <alignment vertical="center"/>
    </xf>
    <xf numFmtId="0" fontId="10" fillId="0" borderId="6" xfId="0" applyFont="1" applyBorder="1" applyAlignment="1">
      <alignment vertical="center"/>
    </xf>
    <xf numFmtId="0" fontId="30" fillId="0" borderId="0" xfId="0" applyFont="1" applyAlignment="1">
      <alignment horizontal="left" vertical="center"/>
    </xf>
    <xf numFmtId="0" fontId="0" fillId="0" borderId="0" xfId="0" applyFont="1" applyAlignment="1">
      <alignment vertical="center"/>
    </xf>
    <xf numFmtId="0" fontId="32" fillId="0" borderId="5" xfId="0" applyFont="1" applyBorder="1" applyAlignment="1">
      <alignment horizontal="center" vertical="center" wrapText="1"/>
    </xf>
    <xf numFmtId="0" fontId="3" fillId="0" borderId="5" xfId="0" applyFont="1" applyBorder="1" applyAlignment="1">
      <alignment horizontal="center" vertical="center"/>
    </xf>
    <xf numFmtId="0" fontId="1" fillId="0" borderId="0" xfId="0" applyFont="1" applyAlignment="1">
      <alignment horizontal="center" vertical="center"/>
    </xf>
    <xf numFmtId="0" fontId="2" fillId="0" borderId="0" xfId="0" applyFont="1" applyAlignment="1">
      <alignment horizontal="left" vertical="top" wrapText="1"/>
    </xf>
    <xf numFmtId="0" fontId="3" fillId="0" borderId="0" xfId="0" applyFont="1" applyAlignment="1">
      <alignment horizontal="center" vertical="center"/>
    </xf>
    <xf numFmtId="0" fontId="4" fillId="0" borderId="0" xfId="0" applyFont="1" applyAlignment="1">
      <alignment horizontal="center" vertical="center"/>
    </xf>
    <xf numFmtId="0" fontId="70" fillId="0" borderId="0" xfId="0" applyFont="1" applyAlignment="1">
      <alignment horizontal="left" vertical="center"/>
    </xf>
    <xf numFmtId="0" fontId="71" fillId="0" borderId="0" xfId="0" applyFont="1" applyAlignment="1">
      <alignment vertical="center"/>
    </xf>
    <xf numFmtId="0" fontId="4" fillId="0" borderId="0" xfId="0" applyFont="1" applyAlignment="1">
      <alignment horizontal="left" vertical="center"/>
    </xf>
    <xf numFmtId="0" fontId="5" fillId="0" borderId="0" xfId="0" applyFont="1" applyAlignment="1">
      <alignment vertical="center"/>
    </xf>
    <xf numFmtId="0" fontId="2" fillId="0" borderId="1" xfId="0" applyFont="1" applyBorder="1" applyAlignment="1">
      <alignment horizontal="center" vertical="center" wrapText="1"/>
    </xf>
    <xf numFmtId="0" fontId="44" fillId="0" borderId="4" xfId="0" applyFont="1" applyBorder="1" applyAlignment="1">
      <alignment vertical="center"/>
    </xf>
    <xf numFmtId="0" fontId="6" fillId="0" borderId="1" xfId="0" applyFont="1" applyBorder="1" applyAlignment="1">
      <alignment horizontal="center" wrapText="1"/>
    </xf>
    <xf numFmtId="0" fontId="10" fillId="0" borderId="4" xfId="0" applyFont="1" applyBorder="1" applyAlignment="1">
      <alignment vertical="center"/>
    </xf>
    <xf numFmtId="0" fontId="10" fillId="0" borderId="3" xfId="0" applyFont="1" applyBorder="1" applyAlignment="1">
      <alignment vertical="center"/>
    </xf>
    <xf numFmtId="0" fontId="7" fillId="0" borderId="1" xfId="0" applyFont="1" applyBorder="1" applyAlignment="1">
      <alignment horizontal="center" vertical="center" wrapText="1"/>
    </xf>
    <xf numFmtId="0" fontId="7" fillId="0" borderId="1" xfId="0" applyFont="1" applyBorder="1" applyAlignment="1">
      <alignment horizontal="center" wrapText="1"/>
    </xf>
    <xf numFmtId="0" fontId="15" fillId="0" borderId="13" xfId="0" applyFont="1" applyBorder="1" applyAlignment="1">
      <alignment horizontal="center" vertical="center" wrapText="1"/>
    </xf>
    <xf numFmtId="0" fontId="10" fillId="0" borderId="14" xfId="0" applyFont="1" applyBorder="1" applyAlignment="1">
      <alignment vertical="center"/>
    </xf>
    <xf numFmtId="0" fontId="10" fillId="0" borderId="12" xfId="0" applyFont="1" applyBorder="1" applyAlignment="1">
      <alignment vertical="center"/>
    </xf>
    <xf numFmtId="0" fontId="27" fillId="0" borderId="0" xfId="0" applyFont="1" applyAlignment="1">
      <alignment horizontal="left" vertical="center"/>
    </xf>
    <xf numFmtId="0" fontId="3" fillId="0" borderId="0" xfId="0" applyFont="1" applyAlignment="1">
      <alignment horizontal="right" vertical="center"/>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40" fillId="0" borderId="4" xfId="0" applyFont="1" applyBorder="1" applyAlignment="1">
      <alignment vertical="center"/>
    </xf>
    <xf numFmtId="0" fontId="6" fillId="0" borderId="1" xfId="0" applyFont="1" applyBorder="1" applyAlignment="1">
      <alignment horizontal="center" vertical="center" wrapText="1"/>
    </xf>
    <xf numFmtId="0" fontId="3" fillId="0" borderId="0" xfId="0" applyFont="1" applyAlignment="1">
      <alignment horizontal="left" vertical="center"/>
    </xf>
    <xf numFmtId="0" fontId="28" fillId="0" borderId="0" xfId="0" applyFont="1" applyAlignment="1">
      <alignment horizontal="left" vertical="center"/>
    </xf>
  </cellXfs>
  <cellStyles count="1">
    <cellStyle name="一般"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10</xdr:col>
      <xdr:colOff>57150</xdr:colOff>
      <xdr:row>33</xdr:row>
      <xdr:rowOff>9525</xdr:rowOff>
    </xdr:from>
    <xdr:ext cx="1371600" cy="952500"/>
    <xdr:pic>
      <xdr:nvPicPr>
        <xdr:cNvPr id="2" name="image2.jpg">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0</xdr:rowOff>
    </xdr:from>
    <xdr:ext cx="1133475" cy="1152525"/>
    <xdr:pic>
      <xdr:nvPicPr>
        <xdr:cNvPr id="3" name="image1.png">
          <a:extLst>
            <a:ext uri="{FF2B5EF4-FFF2-40B4-BE49-F238E27FC236}">
              <a16:creationId xmlns=""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9</xdr:col>
      <xdr:colOff>38100</xdr:colOff>
      <xdr:row>33</xdr:row>
      <xdr:rowOff>38100</xdr:rowOff>
    </xdr:from>
    <xdr:ext cx="1371600" cy="952500"/>
    <xdr:pic>
      <xdr:nvPicPr>
        <xdr:cNvPr id="2" name="image2.jpg">
          <a:extLst>
            <a:ext uri="{FF2B5EF4-FFF2-40B4-BE49-F238E27FC236}">
              <a16:creationId xmlns=""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0</xdr:rowOff>
    </xdr:from>
    <xdr:ext cx="1057275" cy="1076325"/>
    <xdr:pic>
      <xdr:nvPicPr>
        <xdr:cNvPr id="3" name="image3.jpg">
          <a:extLst>
            <a:ext uri="{FF2B5EF4-FFF2-40B4-BE49-F238E27FC236}">
              <a16:creationId xmlns=""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lass.tn.edu.tw/modules/tad_web/link.php?WebID=4043&amp;LinkID=434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02"/>
  <sheetViews>
    <sheetView tabSelected="1" topLeftCell="A7" zoomScale="188" zoomScaleNormal="188" workbookViewId="0">
      <selection activeCell="G15" sqref="G15"/>
    </sheetView>
  </sheetViews>
  <sheetFormatPr defaultColWidth="11.19921875" defaultRowHeight="15" customHeight="1"/>
  <cols>
    <col min="1" max="1" width="3.69921875" customWidth="1"/>
    <col min="2" max="2" width="9" style="93" customWidth="1"/>
    <col min="3" max="3" width="3.59765625" customWidth="1"/>
    <col min="4" max="4" width="7.19921875" customWidth="1"/>
    <col min="5" max="5" width="9.59765625" customWidth="1"/>
    <col min="6" max="6" width="9.19921875" customWidth="1"/>
    <col min="7" max="7" width="10.69921875" customWidth="1"/>
    <col min="8" max="8" width="9.59765625" style="99" customWidth="1"/>
    <col min="9" max="9" width="4.5" style="106" customWidth="1"/>
    <col min="10" max="10" width="3.09765625" customWidth="1"/>
    <col min="11" max="11" width="2.3984375" customWidth="1"/>
    <col min="12" max="12" width="2.8984375" customWidth="1"/>
    <col min="13" max="14" width="3" customWidth="1"/>
    <col min="15" max="15" width="3.19921875" customWidth="1"/>
    <col min="16" max="16" width="5.69921875" customWidth="1"/>
    <col min="17" max="17" width="3.8984375" customWidth="1"/>
    <col min="18" max="18" width="3.3984375" customWidth="1"/>
    <col min="19" max="19" width="2.8984375" customWidth="1"/>
    <col min="20" max="20" width="3.5" customWidth="1"/>
    <col min="21" max="21" width="3.3984375" customWidth="1"/>
    <col min="22" max="22" width="3.19921875" customWidth="1"/>
    <col min="23" max="32" width="5.19921875" customWidth="1"/>
  </cols>
  <sheetData>
    <row r="1" spans="1:23" ht="15.75" customHeight="1">
      <c r="A1" s="170"/>
      <c r="B1" s="167"/>
      <c r="C1" s="167"/>
      <c r="D1" s="171" t="s">
        <v>0</v>
      </c>
      <c r="E1" s="167"/>
      <c r="F1" s="167"/>
      <c r="G1" s="167"/>
      <c r="H1" s="172" t="s">
        <v>1</v>
      </c>
      <c r="I1" s="167"/>
      <c r="J1" s="167"/>
      <c r="K1" s="167"/>
      <c r="L1" s="167"/>
      <c r="M1" s="167"/>
      <c r="N1" s="167"/>
      <c r="O1" s="167"/>
      <c r="P1" s="167"/>
    </row>
    <row r="2" spans="1:23" ht="15.75" customHeight="1">
      <c r="A2" s="167"/>
      <c r="B2" s="167"/>
      <c r="C2" s="167"/>
      <c r="D2" s="167"/>
      <c r="E2" s="167"/>
      <c r="F2" s="167"/>
      <c r="G2" s="167"/>
      <c r="H2" s="173" t="s">
        <v>2</v>
      </c>
      <c r="I2" s="167"/>
      <c r="J2" s="167"/>
      <c r="K2" s="167"/>
      <c r="L2" s="167"/>
      <c r="M2" s="167"/>
      <c r="N2" s="167"/>
      <c r="O2" s="167"/>
      <c r="P2" s="167"/>
    </row>
    <row r="3" spans="1:23" ht="15.75" customHeight="1">
      <c r="A3" s="167"/>
      <c r="B3" s="167"/>
      <c r="C3" s="167"/>
      <c r="D3" s="167"/>
      <c r="E3" s="167"/>
      <c r="F3" s="167"/>
      <c r="G3" s="167"/>
      <c r="H3" s="173" t="s">
        <v>3</v>
      </c>
      <c r="I3" s="167"/>
      <c r="J3" s="167"/>
      <c r="K3" s="167"/>
      <c r="L3" s="167"/>
      <c r="M3" s="167"/>
      <c r="N3" s="167"/>
      <c r="O3" s="167"/>
      <c r="P3" s="167"/>
    </row>
    <row r="4" spans="1:23" ht="15.75" customHeight="1">
      <c r="A4" s="167"/>
      <c r="B4" s="167"/>
      <c r="C4" s="167"/>
      <c r="D4" s="174" t="s">
        <v>4</v>
      </c>
      <c r="E4" s="175"/>
      <c r="F4" s="175"/>
      <c r="G4" s="175"/>
      <c r="H4" s="95" t="s">
        <v>182</v>
      </c>
      <c r="J4" s="3"/>
      <c r="K4" s="3"/>
      <c r="L4" s="3"/>
      <c r="M4" s="3"/>
      <c r="N4" s="3"/>
      <c r="O4" s="3"/>
      <c r="P4" s="3"/>
    </row>
    <row r="5" spans="1:23" ht="15.75" customHeight="1">
      <c r="A5" s="167"/>
      <c r="B5" s="167"/>
      <c r="C5" s="167"/>
      <c r="D5" s="175"/>
      <c r="E5" s="175"/>
      <c r="F5" s="175"/>
      <c r="G5" s="175"/>
      <c r="H5" s="95" t="s">
        <v>5</v>
      </c>
      <c r="J5" s="3"/>
      <c r="K5" s="176" t="s">
        <v>181</v>
      </c>
      <c r="L5" s="167"/>
      <c r="M5" s="167"/>
      <c r="N5" s="167"/>
      <c r="O5" s="167"/>
      <c r="P5" s="3"/>
    </row>
    <row r="6" spans="1:23" ht="15.75" customHeight="1">
      <c r="A6" s="167"/>
      <c r="B6" s="167"/>
      <c r="C6" s="167"/>
      <c r="D6" s="3" t="s">
        <v>6</v>
      </c>
      <c r="E6" s="4"/>
      <c r="F6" s="4"/>
      <c r="G6" s="4"/>
      <c r="H6" s="95"/>
      <c r="J6" s="4"/>
      <c r="K6" s="4"/>
      <c r="L6" s="4"/>
      <c r="M6" s="4"/>
      <c r="N6" s="4"/>
      <c r="O6" s="4"/>
      <c r="P6" s="4"/>
    </row>
    <row r="7" spans="1:23" ht="19.5" customHeight="1">
      <c r="A7" s="177" t="s">
        <v>183</v>
      </c>
      <c r="B7" s="167"/>
      <c r="C7" s="167"/>
      <c r="D7" s="167"/>
      <c r="E7" s="167"/>
      <c r="F7" s="167"/>
      <c r="G7" s="167"/>
      <c r="H7" s="167"/>
      <c r="I7" s="167"/>
      <c r="J7" s="167"/>
      <c r="K7" s="167"/>
      <c r="L7" s="167"/>
      <c r="M7" s="167"/>
      <c r="N7" s="167"/>
      <c r="O7" s="167"/>
      <c r="Q7" s="180" t="s">
        <v>7</v>
      </c>
      <c r="R7" s="194" t="s">
        <v>8</v>
      </c>
      <c r="S7" s="180" t="s">
        <v>9</v>
      </c>
      <c r="T7" s="180" t="s">
        <v>10</v>
      </c>
      <c r="U7" s="180" t="s">
        <v>11</v>
      </c>
      <c r="V7" s="180" t="s">
        <v>12</v>
      </c>
      <c r="W7" s="190" t="s">
        <v>13</v>
      </c>
    </row>
    <row r="8" spans="1:23" ht="21.75" customHeight="1">
      <c r="A8" s="191" t="s">
        <v>14</v>
      </c>
      <c r="B8" s="192" t="s">
        <v>15</v>
      </c>
      <c r="C8" s="192" t="s">
        <v>16</v>
      </c>
      <c r="D8" s="192" t="s">
        <v>17</v>
      </c>
      <c r="E8" s="192" t="s">
        <v>18</v>
      </c>
      <c r="F8" s="192" t="s">
        <v>19</v>
      </c>
      <c r="G8" s="192" t="s">
        <v>20</v>
      </c>
      <c r="H8" s="178" t="s">
        <v>21</v>
      </c>
      <c r="I8" s="103" t="s">
        <v>22</v>
      </c>
      <c r="J8" s="180" t="s">
        <v>7</v>
      </c>
      <c r="K8" s="183" t="s">
        <v>8</v>
      </c>
      <c r="L8" s="180" t="s">
        <v>9</v>
      </c>
      <c r="M8" s="180" t="s">
        <v>10</v>
      </c>
      <c r="N8" s="180" t="s">
        <v>11</v>
      </c>
      <c r="O8" s="184" t="s">
        <v>12</v>
      </c>
      <c r="P8" s="183" t="s">
        <v>13</v>
      </c>
      <c r="Q8" s="182"/>
      <c r="R8" s="182"/>
      <c r="S8" s="182"/>
      <c r="T8" s="182"/>
      <c r="U8" s="182"/>
      <c r="V8" s="182"/>
      <c r="W8" s="182"/>
    </row>
    <row r="9" spans="1:23" ht="15" customHeight="1">
      <c r="A9" s="181"/>
      <c r="B9" s="193"/>
      <c r="C9" s="181"/>
      <c r="D9" s="181"/>
      <c r="E9" s="181"/>
      <c r="F9" s="181"/>
      <c r="G9" s="181"/>
      <c r="H9" s="179"/>
      <c r="I9" s="107" t="s">
        <v>23</v>
      </c>
      <c r="J9" s="181"/>
      <c r="K9" s="181"/>
      <c r="L9" s="181"/>
      <c r="M9" s="181"/>
      <c r="N9" s="181"/>
      <c r="O9" s="181"/>
      <c r="P9" s="182"/>
      <c r="Q9" s="181"/>
      <c r="R9" s="181"/>
      <c r="S9" s="181"/>
      <c r="T9" s="181"/>
      <c r="U9" s="181"/>
      <c r="V9" s="181"/>
      <c r="W9" s="181"/>
    </row>
    <row r="10" spans="1:23" ht="21.75" customHeight="1">
      <c r="A10" s="7">
        <v>1</v>
      </c>
      <c r="B10" s="111">
        <v>45047</v>
      </c>
      <c r="C10" s="8" t="s">
        <v>24</v>
      </c>
      <c r="D10" s="19" t="s">
        <v>25</v>
      </c>
      <c r="E10" s="24" t="s">
        <v>26</v>
      </c>
      <c r="F10" s="15" t="s">
        <v>27</v>
      </c>
      <c r="G10" s="24" t="s">
        <v>28</v>
      </c>
      <c r="H10" s="141" t="s">
        <v>29</v>
      </c>
      <c r="I10" s="108"/>
      <c r="J10" s="12">
        <v>5</v>
      </c>
      <c r="K10" s="12">
        <v>2</v>
      </c>
      <c r="L10" s="12">
        <v>1.5</v>
      </c>
      <c r="M10" s="12">
        <v>2.5</v>
      </c>
      <c r="N10" s="12"/>
      <c r="O10" s="12"/>
      <c r="P10" s="13">
        <f t="shared" ref="P10:P24" si="0">W10</f>
        <v>650</v>
      </c>
      <c r="Q10" s="12">
        <f t="shared" ref="Q10:Q31" si="1">J10*70</f>
        <v>350</v>
      </c>
      <c r="R10" s="14">
        <f t="shared" ref="R10:R24" si="2">K10*75</f>
        <v>150</v>
      </c>
      <c r="S10" s="14">
        <f t="shared" ref="S10:S24" si="3">L10*25</f>
        <v>37.5</v>
      </c>
      <c r="T10" s="14">
        <f t="shared" ref="T10:T31" si="4">M10*45</f>
        <v>112.5</v>
      </c>
      <c r="U10" s="14">
        <f t="shared" ref="U10:U14" si="5">N10*60</f>
        <v>0</v>
      </c>
      <c r="V10" s="14">
        <f t="shared" ref="V10:V14" si="6">O10*150</f>
        <v>0</v>
      </c>
      <c r="W10" s="13">
        <f t="shared" ref="W10:W23" si="7">SUM(Q10:V10)</f>
        <v>650</v>
      </c>
    </row>
    <row r="11" spans="1:23" ht="21.75" customHeight="1">
      <c r="A11" s="7">
        <v>2</v>
      </c>
      <c r="B11" s="111">
        <v>45048</v>
      </c>
      <c r="C11" s="8" t="s">
        <v>30</v>
      </c>
      <c r="D11" s="19" t="s">
        <v>25</v>
      </c>
      <c r="E11" s="24" t="s">
        <v>250</v>
      </c>
      <c r="F11" s="24" t="s">
        <v>251</v>
      </c>
      <c r="G11" s="15" t="s">
        <v>31</v>
      </c>
      <c r="H11" s="15" t="s">
        <v>32</v>
      </c>
      <c r="I11" s="103" t="s">
        <v>22</v>
      </c>
      <c r="J11" s="12">
        <v>5</v>
      </c>
      <c r="K11" s="14">
        <v>2</v>
      </c>
      <c r="L11" s="14">
        <v>1.7</v>
      </c>
      <c r="M11" s="14">
        <v>2.2000000000000002</v>
      </c>
      <c r="N11" s="14">
        <v>2</v>
      </c>
      <c r="O11" s="14"/>
      <c r="P11" s="13">
        <f t="shared" si="0"/>
        <v>761.5</v>
      </c>
      <c r="Q11" s="12">
        <f t="shared" si="1"/>
        <v>350</v>
      </c>
      <c r="R11" s="14">
        <f t="shared" si="2"/>
        <v>150</v>
      </c>
      <c r="S11" s="14">
        <f t="shared" si="3"/>
        <v>42.5</v>
      </c>
      <c r="T11" s="14">
        <f t="shared" si="4"/>
        <v>99.000000000000014</v>
      </c>
      <c r="U11" s="14">
        <f t="shared" si="5"/>
        <v>120</v>
      </c>
      <c r="V11" s="14">
        <f t="shared" si="6"/>
        <v>0</v>
      </c>
      <c r="W11" s="13">
        <f t="shared" si="7"/>
        <v>761.5</v>
      </c>
    </row>
    <row r="12" spans="1:23" ht="21" customHeight="1">
      <c r="A12" s="7">
        <v>3</v>
      </c>
      <c r="B12" s="111">
        <v>45049</v>
      </c>
      <c r="C12" s="8" t="s">
        <v>33</v>
      </c>
      <c r="D12" s="19" t="s">
        <v>171</v>
      </c>
      <c r="E12" s="24" t="s">
        <v>197</v>
      </c>
      <c r="F12" s="141" t="s">
        <v>200</v>
      </c>
      <c r="G12" s="24" t="s">
        <v>34</v>
      </c>
      <c r="H12" s="15" t="s">
        <v>199</v>
      </c>
      <c r="I12" s="103" t="s">
        <v>23</v>
      </c>
      <c r="J12" s="12">
        <v>5</v>
      </c>
      <c r="K12" s="12">
        <v>2</v>
      </c>
      <c r="L12" s="12">
        <v>1.7</v>
      </c>
      <c r="M12" s="12">
        <v>2.2000000000000002</v>
      </c>
      <c r="N12" s="12"/>
      <c r="O12" s="12">
        <v>1</v>
      </c>
      <c r="P12" s="13">
        <f t="shared" si="0"/>
        <v>791.5</v>
      </c>
      <c r="Q12" s="12">
        <f t="shared" si="1"/>
        <v>350</v>
      </c>
      <c r="R12" s="14">
        <f t="shared" si="2"/>
        <v>150</v>
      </c>
      <c r="S12" s="14">
        <f t="shared" si="3"/>
        <v>42.5</v>
      </c>
      <c r="T12" s="14">
        <f t="shared" si="4"/>
        <v>99.000000000000014</v>
      </c>
      <c r="U12" s="14">
        <f t="shared" si="5"/>
        <v>0</v>
      </c>
      <c r="V12" s="14">
        <f t="shared" si="6"/>
        <v>150</v>
      </c>
      <c r="W12" s="13">
        <f t="shared" si="7"/>
        <v>791.5</v>
      </c>
    </row>
    <row r="13" spans="1:23" ht="20.25" customHeight="1">
      <c r="A13" s="7">
        <v>4</v>
      </c>
      <c r="B13" s="111">
        <v>45050</v>
      </c>
      <c r="C13" s="8" t="s">
        <v>35</v>
      </c>
      <c r="D13" s="119" t="s">
        <v>36</v>
      </c>
      <c r="E13" s="24" t="s">
        <v>37</v>
      </c>
      <c r="F13" s="24" t="s">
        <v>38</v>
      </c>
      <c r="G13" s="24" t="s">
        <v>28</v>
      </c>
      <c r="H13" s="141" t="s">
        <v>201</v>
      </c>
      <c r="I13" s="103" t="s">
        <v>198</v>
      </c>
      <c r="J13" s="12">
        <v>5</v>
      </c>
      <c r="K13" s="14">
        <v>2</v>
      </c>
      <c r="L13" s="14">
        <v>1.5</v>
      </c>
      <c r="M13" s="14">
        <v>2.5</v>
      </c>
      <c r="N13" s="14"/>
      <c r="O13" s="14"/>
      <c r="P13" s="13">
        <f t="shared" si="0"/>
        <v>650</v>
      </c>
      <c r="Q13" s="12">
        <f t="shared" si="1"/>
        <v>350</v>
      </c>
      <c r="R13" s="14">
        <f t="shared" si="2"/>
        <v>150</v>
      </c>
      <c r="S13" s="14">
        <f t="shared" si="3"/>
        <v>37.5</v>
      </c>
      <c r="T13" s="14">
        <f t="shared" si="4"/>
        <v>112.5</v>
      </c>
      <c r="U13" s="14">
        <f t="shared" si="5"/>
        <v>0</v>
      </c>
      <c r="V13" s="14">
        <f t="shared" si="6"/>
        <v>0</v>
      </c>
      <c r="W13" s="13">
        <f t="shared" si="7"/>
        <v>650</v>
      </c>
    </row>
    <row r="14" spans="1:23" ht="21.75" customHeight="1">
      <c r="A14" s="7">
        <v>5</v>
      </c>
      <c r="B14" s="111">
        <v>45051</v>
      </c>
      <c r="C14" s="8" t="s">
        <v>39</v>
      </c>
      <c r="D14" s="120" t="s">
        <v>220</v>
      </c>
      <c r="E14" s="24" t="s">
        <v>40</v>
      </c>
      <c r="F14" s="24" t="s">
        <v>202</v>
      </c>
      <c r="G14" s="24" t="s">
        <v>41</v>
      </c>
      <c r="H14" s="15" t="s">
        <v>42</v>
      </c>
      <c r="I14" s="103" t="s">
        <v>22</v>
      </c>
      <c r="J14" s="12">
        <v>5</v>
      </c>
      <c r="K14" s="12">
        <v>2.2000000000000002</v>
      </c>
      <c r="L14" s="12">
        <v>1.5</v>
      </c>
      <c r="M14" s="12">
        <v>2.2999999999999998</v>
      </c>
      <c r="N14" s="12">
        <v>1</v>
      </c>
      <c r="O14" s="12"/>
      <c r="P14" s="13">
        <f t="shared" si="0"/>
        <v>716</v>
      </c>
      <c r="Q14" s="12">
        <f t="shared" si="1"/>
        <v>350</v>
      </c>
      <c r="R14" s="14">
        <f t="shared" si="2"/>
        <v>165</v>
      </c>
      <c r="S14" s="14">
        <f t="shared" si="3"/>
        <v>37.5</v>
      </c>
      <c r="T14" s="14">
        <f t="shared" si="4"/>
        <v>103.49999999999999</v>
      </c>
      <c r="U14" s="14">
        <f t="shared" si="5"/>
        <v>60</v>
      </c>
      <c r="V14" s="14">
        <f t="shared" si="6"/>
        <v>0</v>
      </c>
      <c r="W14" s="13">
        <f t="shared" si="7"/>
        <v>716</v>
      </c>
    </row>
    <row r="15" spans="1:23" ht="22.5" customHeight="1">
      <c r="A15" s="7">
        <v>6</v>
      </c>
      <c r="B15" s="111">
        <v>45054</v>
      </c>
      <c r="C15" s="8" t="s">
        <v>24</v>
      </c>
      <c r="D15" s="152" t="s">
        <v>25</v>
      </c>
      <c r="E15" s="22" t="s">
        <v>43</v>
      </c>
      <c r="F15" s="152" t="s">
        <v>44</v>
      </c>
      <c r="G15" s="152" t="s">
        <v>28</v>
      </c>
      <c r="H15" s="22" t="s">
        <v>45</v>
      </c>
      <c r="I15" s="103"/>
      <c r="J15" s="12">
        <v>5</v>
      </c>
      <c r="K15" s="14">
        <v>2</v>
      </c>
      <c r="L15" s="14">
        <v>1.7</v>
      </c>
      <c r="M15" s="14">
        <v>2.2999999999999998</v>
      </c>
      <c r="N15" s="11"/>
      <c r="O15" s="11"/>
      <c r="P15" s="13">
        <f t="shared" si="0"/>
        <v>706</v>
      </c>
      <c r="Q15" s="12">
        <f t="shared" si="1"/>
        <v>350</v>
      </c>
      <c r="R15" s="14">
        <f t="shared" si="2"/>
        <v>150</v>
      </c>
      <c r="S15" s="14">
        <f t="shared" si="3"/>
        <v>42.5</v>
      </c>
      <c r="T15" s="14">
        <f t="shared" si="4"/>
        <v>103.49999999999999</v>
      </c>
      <c r="U15" s="14">
        <f t="shared" ref="U15:U24" si="8">N16*60</f>
        <v>60</v>
      </c>
      <c r="V15" s="14">
        <f t="shared" ref="V15:V24" si="9">O16*150</f>
        <v>0</v>
      </c>
      <c r="W15" s="13">
        <f t="shared" si="7"/>
        <v>706</v>
      </c>
    </row>
    <row r="16" spans="1:23" ht="23.25" customHeight="1">
      <c r="A16" s="7">
        <v>7</v>
      </c>
      <c r="B16" s="111">
        <v>45055</v>
      </c>
      <c r="C16" s="8" t="s">
        <v>30</v>
      </c>
      <c r="D16" s="19" t="s">
        <v>221</v>
      </c>
      <c r="E16" s="19" t="s">
        <v>46</v>
      </c>
      <c r="F16" s="115" t="s">
        <v>223</v>
      </c>
      <c r="G16" s="113" t="s">
        <v>234</v>
      </c>
      <c r="H16" s="113" t="s">
        <v>249</v>
      </c>
      <c r="I16" s="103" t="s">
        <v>22</v>
      </c>
      <c r="J16" s="12">
        <v>5</v>
      </c>
      <c r="K16" s="12">
        <v>2.2999999999999998</v>
      </c>
      <c r="L16" s="12">
        <v>1.6</v>
      </c>
      <c r="M16" s="12">
        <v>2.2999999999999998</v>
      </c>
      <c r="N16" s="12">
        <v>1</v>
      </c>
      <c r="O16" s="12"/>
      <c r="P16" s="13">
        <f t="shared" si="0"/>
        <v>816</v>
      </c>
      <c r="Q16" s="12">
        <f t="shared" si="1"/>
        <v>350</v>
      </c>
      <c r="R16" s="14">
        <f t="shared" si="2"/>
        <v>172.5</v>
      </c>
      <c r="S16" s="14">
        <f t="shared" si="3"/>
        <v>40</v>
      </c>
      <c r="T16" s="14">
        <f t="shared" si="4"/>
        <v>103.49999999999999</v>
      </c>
      <c r="U16" s="14">
        <f>N22*60</f>
        <v>0</v>
      </c>
      <c r="V16" s="14">
        <f>O22*150</f>
        <v>150</v>
      </c>
      <c r="W16" s="13">
        <f t="shared" si="7"/>
        <v>816</v>
      </c>
    </row>
    <row r="17" spans="1:32" ht="20.25" customHeight="1">
      <c r="A17" s="7">
        <v>8</v>
      </c>
      <c r="B17" s="111">
        <v>45056</v>
      </c>
      <c r="C17" s="8" t="s">
        <v>33</v>
      </c>
      <c r="D17" s="153" t="s">
        <v>248</v>
      </c>
      <c r="E17" s="145" t="s">
        <v>69</v>
      </c>
      <c r="F17" s="146" t="s">
        <v>177</v>
      </c>
      <c r="G17" s="146" t="s">
        <v>205</v>
      </c>
      <c r="H17" s="113" t="s">
        <v>206</v>
      </c>
      <c r="I17" s="103" t="s">
        <v>23</v>
      </c>
      <c r="J17" s="12">
        <v>5</v>
      </c>
      <c r="K17" s="14">
        <v>2.2000000000000002</v>
      </c>
      <c r="L17" s="14">
        <v>1.5</v>
      </c>
      <c r="M17" s="14">
        <v>2.4</v>
      </c>
      <c r="N17" s="14"/>
      <c r="O17" s="14">
        <v>1</v>
      </c>
      <c r="P17" s="13">
        <f>W17</f>
        <v>796.4</v>
      </c>
      <c r="Q17" s="12">
        <f>J17*70</f>
        <v>350</v>
      </c>
      <c r="R17" s="14">
        <f>K17*72</f>
        <v>158.4</v>
      </c>
      <c r="S17" s="14">
        <f>L17*40</f>
        <v>60</v>
      </c>
      <c r="T17" s="14">
        <f>M17*45</f>
        <v>108</v>
      </c>
      <c r="U17" s="14">
        <f>N17*40</f>
        <v>0</v>
      </c>
      <c r="V17" s="14">
        <f>O17*120</f>
        <v>120</v>
      </c>
      <c r="W17" s="28">
        <f>Q17+R17+S17+T17+U17+V17</f>
        <v>796.4</v>
      </c>
    </row>
    <row r="18" spans="1:32" ht="18.75" customHeight="1">
      <c r="A18" s="7">
        <v>9</v>
      </c>
      <c r="B18" s="111">
        <v>45057</v>
      </c>
      <c r="C18" s="8" t="s">
        <v>35</v>
      </c>
      <c r="D18" s="119" t="s">
        <v>36</v>
      </c>
      <c r="E18" s="19" t="s">
        <v>48</v>
      </c>
      <c r="F18" s="24" t="s">
        <v>211</v>
      </c>
      <c r="G18" s="19" t="s">
        <v>28</v>
      </c>
      <c r="H18" s="96" t="s">
        <v>49</v>
      </c>
      <c r="I18" s="108"/>
      <c r="J18" s="12">
        <v>5</v>
      </c>
      <c r="K18" s="14">
        <v>2.2000000000000002</v>
      </c>
      <c r="L18" s="14">
        <v>1.7</v>
      </c>
      <c r="M18" s="14">
        <v>2.5</v>
      </c>
      <c r="N18" s="12"/>
      <c r="O18" s="12"/>
      <c r="P18" s="13">
        <f t="shared" si="0"/>
        <v>730</v>
      </c>
      <c r="Q18" s="12">
        <f t="shared" si="1"/>
        <v>350</v>
      </c>
      <c r="R18" s="14">
        <f t="shared" si="2"/>
        <v>165</v>
      </c>
      <c r="S18" s="14">
        <f t="shared" si="3"/>
        <v>42.5</v>
      </c>
      <c r="T18" s="14">
        <f t="shared" si="4"/>
        <v>112.5</v>
      </c>
      <c r="U18" s="14">
        <f t="shared" si="8"/>
        <v>60</v>
      </c>
      <c r="V18" s="14">
        <f t="shared" si="9"/>
        <v>0</v>
      </c>
      <c r="W18" s="13">
        <f t="shared" si="7"/>
        <v>730</v>
      </c>
    </row>
    <row r="19" spans="1:32" ht="21" customHeight="1">
      <c r="A19" s="7">
        <v>10</v>
      </c>
      <c r="B19" s="111">
        <v>45058</v>
      </c>
      <c r="C19" s="8" t="s">
        <v>39</v>
      </c>
      <c r="D19" s="120" t="s">
        <v>173</v>
      </c>
      <c r="E19" s="15" t="s">
        <v>203</v>
      </c>
      <c r="F19" s="96" t="s">
        <v>50</v>
      </c>
      <c r="G19" s="96" t="s">
        <v>204</v>
      </c>
      <c r="H19" s="96" t="s">
        <v>212</v>
      </c>
      <c r="I19" s="103" t="s">
        <v>22</v>
      </c>
      <c r="J19" s="12">
        <v>5</v>
      </c>
      <c r="K19" s="14">
        <v>2.1</v>
      </c>
      <c r="L19" s="14">
        <v>1.5</v>
      </c>
      <c r="M19" s="14">
        <v>2.2999999999999998</v>
      </c>
      <c r="N19" s="14">
        <v>1</v>
      </c>
      <c r="O19" s="14"/>
      <c r="P19" s="13">
        <f t="shared" si="0"/>
        <v>648.5</v>
      </c>
      <c r="Q19" s="12">
        <f t="shared" si="1"/>
        <v>350</v>
      </c>
      <c r="R19" s="14">
        <f t="shared" si="2"/>
        <v>157.5</v>
      </c>
      <c r="S19" s="14">
        <f t="shared" si="3"/>
        <v>37.5</v>
      </c>
      <c r="T19" s="14">
        <f t="shared" si="4"/>
        <v>103.49999999999999</v>
      </c>
      <c r="U19" s="14">
        <f t="shared" si="8"/>
        <v>0</v>
      </c>
      <c r="V19" s="14">
        <f t="shared" si="9"/>
        <v>0</v>
      </c>
      <c r="W19" s="13">
        <f t="shared" si="7"/>
        <v>648.5</v>
      </c>
    </row>
    <row r="20" spans="1:32" ht="21.75" customHeight="1">
      <c r="A20" s="7">
        <v>11</v>
      </c>
      <c r="B20" s="111">
        <v>45061</v>
      </c>
      <c r="C20" s="8" t="s">
        <v>24</v>
      </c>
      <c r="D20" s="19" t="s">
        <v>25</v>
      </c>
      <c r="E20" s="19" t="s">
        <v>53</v>
      </c>
      <c r="F20" s="96" t="s">
        <v>54</v>
      </c>
      <c r="G20" s="22" t="s">
        <v>28</v>
      </c>
      <c r="H20" s="152" t="s">
        <v>55</v>
      </c>
      <c r="I20" s="103"/>
      <c r="J20" s="12">
        <v>5</v>
      </c>
      <c r="K20" s="14">
        <v>2</v>
      </c>
      <c r="L20" s="14">
        <v>1.7</v>
      </c>
      <c r="M20" s="14">
        <v>2.5</v>
      </c>
      <c r="N20" s="12"/>
      <c r="O20" s="12"/>
      <c r="P20" s="13">
        <f t="shared" si="0"/>
        <v>775</v>
      </c>
      <c r="Q20" s="12">
        <f t="shared" si="1"/>
        <v>350</v>
      </c>
      <c r="R20" s="14">
        <f t="shared" si="2"/>
        <v>150</v>
      </c>
      <c r="S20" s="14">
        <f t="shared" si="3"/>
        <v>42.5</v>
      </c>
      <c r="T20" s="14">
        <f t="shared" si="4"/>
        <v>112.5</v>
      </c>
      <c r="U20" s="14">
        <f t="shared" si="8"/>
        <v>120</v>
      </c>
      <c r="V20" s="14">
        <f t="shared" si="9"/>
        <v>0</v>
      </c>
      <c r="W20" s="13">
        <f t="shared" si="7"/>
        <v>775</v>
      </c>
    </row>
    <row r="21" spans="1:32" ht="18.75" customHeight="1">
      <c r="A21" s="7">
        <v>12</v>
      </c>
      <c r="B21" s="111">
        <v>45062</v>
      </c>
      <c r="C21" s="8" t="s">
        <v>30</v>
      </c>
      <c r="D21" s="19" t="s">
        <v>220</v>
      </c>
      <c r="E21" s="96" t="s">
        <v>56</v>
      </c>
      <c r="F21" s="19" t="s">
        <v>57</v>
      </c>
      <c r="G21" s="19" t="s">
        <v>58</v>
      </c>
      <c r="H21" s="96" t="s">
        <v>59</v>
      </c>
      <c r="I21" s="103" t="s">
        <v>22</v>
      </c>
      <c r="J21" s="12">
        <v>5</v>
      </c>
      <c r="K21" s="12">
        <v>2.1</v>
      </c>
      <c r="L21" s="12">
        <v>1.7</v>
      </c>
      <c r="M21" s="12">
        <v>2.5</v>
      </c>
      <c r="N21" s="14">
        <v>2</v>
      </c>
      <c r="O21" s="14"/>
      <c r="P21" s="13">
        <f t="shared" si="0"/>
        <v>812.5</v>
      </c>
      <c r="Q21" s="12">
        <f t="shared" si="1"/>
        <v>350</v>
      </c>
      <c r="R21" s="14">
        <f t="shared" si="2"/>
        <v>157.5</v>
      </c>
      <c r="S21" s="14">
        <f t="shared" si="3"/>
        <v>42.5</v>
      </c>
      <c r="T21" s="14">
        <f t="shared" si="4"/>
        <v>112.5</v>
      </c>
      <c r="U21" s="14">
        <f>N27*60</f>
        <v>0</v>
      </c>
      <c r="V21" s="14">
        <f>O27*150</f>
        <v>150</v>
      </c>
      <c r="W21" s="13">
        <f t="shared" si="7"/>
        <v>812.5</v>
      </c>
    </row>
    <row r="22" spans="1:32" s="142" customFormat="1" ht="22.5" customHeight="1">
      <c r="A22" s="7">
        <v>13</v>
      </c>
      <c r="B22" s="111">
        <v>45063</v>
      </c>
      <c r="C22" s="21" t="s">
        <v>33</v>
      </c>
      <c r="D22" s="114" t="s">
        <v>164</v>
      </c>
      <c r="E22" s="143" t="s">
        <v>165</v>
      </c>
      <c r="F22" s="115" t="s">
        <v>160</v>
      </c>
      <c r="G22" s="143" t="s">
        <v>47</v>
      </c>
      <c r="H22" s="113" t="s">
        <v>166</v>
      </c>
      <c r="I22" s="144" t="s">
        <v>23</v>
      </c>
      <c r="J22" s="12">
        <v>5</v>
      </c>
      <c r="K22" s="12">
        <v>2</v>
      </c>
      <c r="L22" s="12">
        <v>1.6</v>
      </c>
      <c r="M22" s="12">
        <v>2.5</v>
      </c>
      <c r="N22" s="14"/>
      <c r="O22" s="14">
        <v>1</v>
      </c>
      <c r="P22" s="13">
        <f>W22</f>
        <v>652.5</v>
      </c>
      <c r="Q22" s="12">
        <f>J22*70</f>
        <v>350</v>
      </c>
      <c r="R22" s="14">
        <f>K22*75</f>
        <v>150</v>
      </c>
      <c r="S22" s="14">
        <f>L22*25</f>
        <v>40</v>
      </c>
      <c r="T22" s="14">
        <f>M22*45</f>
        <v>112.5</v>
      </c>
      <c r="U22" s="14">
        <f>N18*60</f>
        <v>0</v>
      </c>
      <c r="V22" s="14">
        <f>O18*150</f>
        <v>0</v>
      </c>
      <c r="W22" s="13">
        <f>SUM(Q22:V22)</f>
        <v>652.5</v>
      </c>
    </row>
    <row r="23" spans="1:32" ht="21" customHeight="1">
      <c r="A23" s="7">
        <v>14</v>
      </c>
      <c r="B23" s="111">
        <v>45064</v>
      </c>
      <c r="C23" s="8" t="s">
        <v>35</v>
      </c>
      <c r="D23" s="119" t="s">
        <v>36</v>
      </c>
      <c r="E23" s="22" t="s">
        <v>219</v>
      </c>
      <c r="F23" s="141" t="s">
        <v>207</v>
      </c>
      <c r="G23" s="22" t="s">
        <v>28</v>
      </c>
      <c r="H23" s="96" t="s">
        <v>224</v>
      </c>
      <c r="I23" s="103"/>
      <c r="J23" s="12">
        <v>5</v>
      </c>
      <c r="K23" s="12">
        <v>2.1</v>
      </c>
      <c r="L23" s="12">
        <v>1.7</v>
      </c>
      <c r="M23" s="12">
        <v>2.2999999999999998</v>
      </c>
      <c r="N23" s="14"/>
      <c r="O23" s="14"/>
      <c r="P23" s="13">
        <f t="shared" si="0"/>
        <v>713.5</v>
      </c>
      <c r="Q23" s="12">
        <f t="shared" si="1"/>
        <v>350</v>
      </c>
      <c r="R23" s="14">
        <f t="shared" si="2"/>
        <v>157.5</v>
      </c>
      <c r="S23" s="14">
        <f t="shared" si="3"/>
        <v>42.5</v>
      </c>
      <c r="T23" s="14">
        <f t="shared" si="4"/>
        <v>103.49999999999999</v>
      </c>
      <c r="U23" s="14">
        <f t="shared" si="8"/>
        <v>60</v>
      </c>
      <c r="V23" s="14">
        <f t="shared" si="9"/>
        <v>0</v>
      </c>
      <c r="W23" s="13">
        <f t="shared" si="7"/>
        <v>713.5</v>
      </c>
    </row>
    <row r="24" spans="1:32" ht="21.75" customHeight="1">
      <c r="A24" s="7">
        <v>15</v>
      </c>
      <c r="B24" s="111">
        <v>45065</v>
      </c>
      <c r="C24" s="8" t="s">
        <v>186</v>
      </c>
      <c r="D24" s="120" t="s">
        <v>221</v>
      </c>
      <c r="E24" s="19" t="s">
        <v>61</v>
      </c>
      <c r="F24" s="19" t="s">
        <v>62</v>
      </c>
      <c r="G24" s="19" t="s">
        <v>63</v>
      </c>
      <c r="H24" s="96" t="s">
        <v>208</v>
      </c>
      <c r="I24" s="103" t="s">
        <v>22</v>
      </c>
      <c r="J24" s="12">
        <v>5</v>
      </c>
      <c r="K24" s="12">
        <v>2.2000000000000002</v>
      </c>
      <c r="L24" s="12">
        <v>1.5</v>
      </c>
      <c r="M24" s="12">
        <v>2</v>
      </c>
      <c r="N24" s="12">
        <v>1</v>
      </c>
      <c r="O24" s="12"/>
      <c r="P24" s="13">
        <f t="shared" si="0"/>
        <v>642.5</v>
      </c>
      <c r="Q24" s="12">
        <f t="shared" si="1"/>
        <v>350</v>
      </c>
      <c r="R24" s="14">
        <f t="shared" si="2"/>
        <v>165</v>
      </c>
      <c r="S24" s="14">
        <f t="shared" si="3"/>
        <v>37.5</v>
      </c>
      <c r="T24" s="14">
        <f t="shared" si="4"/>
        <v>90</v>
      </c>
      <c r="U24" s="14">
        <f t="shared" si="8"/>
        <v>0</v>
      </c>
      <c r="V24" s="14">
        <f t="shared" si="9"/>
        <v>0</v>
      </c>
      <c r="W24" s="28">
        <f t="shared" ref="W24:W26" si="10">Q24+R24+S24+T24+U24+V24</f>
        <v>642.5</v>
      </c>
    </row>
    <row r="25" spans="1:32" ht="21.75" customHeight="1">
      <c r="A25" s="7">
        <v>16</v>
      </c>
      <c r="B25" s="111">
        <v>45068</v>
      </c>
      <c r="C25" s="8" t="s">
        <v>24</v>
      </c>
      <c r="D25" s="29" t="s">
        <v>25</v>
      </c>
      <c r="E25" s="30" t="s">
        <v>228</v>
      </c>
      <c r="F25" s="30" t="s">
        <v>64</v>
      </c>
      <c r="G25" s="30" t="s">
        <v>28</v>
      </c>
      <c r="H25" s="96" t="s">
        <v>65</v>
      </c>
      <c r="I25" s="103"/>
      <c r="J25" s="12">
        <v>5</v>
      </c>
      <c r="K25" s="14">
        <v>2.2000000000000002</v>
      </c>
      <c r="L25" s="14">
        <v>1.5</v>
      </c>
      <c r="M25" s="14">
        <v>2.4</v>
      </c>
      <c r="N25" s="14"/>
      <c r="O25" s="14"/>
      <c r="P25" s="31">
        <f>W25:W54</f>
        <v>676.4</v>
      </c>
      <c r="Q25" s="12">
        <f t="shared" si="1"/>
        <v>350</v>
      </c>
      <c r="R25" s="14">
        <f t="shared" ref="R25:R26" si="11">K25*72</f>
        <v>158.4</v>
      </c>
      <c r="S25" s="14">
        <f t="shared" ref="S25:S26" si="12">L25*40</f>
        <v>60</v>
      </c>
      <c r="T25" s="14">
        <f t="shared" si="4"/>
        <v>108</v>
      </c>
      <c r="U25" s="14">
        <f t="shared" ref="U25:U26" si="13">N25*40</f>
        <v>0</v>
      </c>
      <c r="V25" s="14">
        <f t="shared" ref="V25:V26" si="14">O25*120</f>
        <v>0</v>
      </c>
      <c r="W25" s="28">
        <f t="shared" si="10"/>
        <v>676.4</v>
      </c>
    </row>
    <row r="26" spans="1:32" ht="21.75" customHeight="1">
      <c r="A26" s="7">
        <v>17</v>
      </c>
      <c r="B26" s="111">
        <v>45069</v>
      </c>
      <c r="C26" s="32" t="s">
        <v>30</v>
      </c>
      <c r="D26" s="29" t="s">
        <v>175</v>
      </c>
      <c r="E26" s="29" t="s">
        <v>66</v>
      </c>
      <c r="F26" s="29" t="s">
        <v>67</v>
      </c>
      <c r="G26" s="29" t="s">
        <v>68</v>
      </c>
      <c r="H26" s="96" t="s">
        <v>209</v>
      </c>
      <c r="I26" s="103" t="s">
        <v>22</v>
      </c>
      <c r="J26" s="12">
        <v>5</v>
      </c>
      <c r="K26" s="14">
        <v>2</v>
      </c>
      <c r="L26" s="14">
        <v>1.2</v>
      </c>
      <c r="M26" s="14">
        <v>2.2000000000000002</v>
      </c>
      <c r="N26" s="14">
        <v>1</v>
      </c>
      <c r="O26" s="14"/>
      <c r="P26" s="31">
        <f>W26:W55</f>
        <v>681</v>
      </c>
      <c r="Q26" s="12">
        <f t="shared" si="1"/>
        <v>350</v>
      </c>
      <c r="R26" s="14">
        <f t="shared" si="11"/>
        <v>144</v>
      </c>
      <c r="S26" s="14">
        <f t="shared" si="12"/>
        <v>48</v>
      </c>
      <c r="T26" s="14">
        <f t="shared" si="4"/>
        <v>99.000000000000014</v>
      </c>
      <c r="U26" s="14">
        <f t="shared" si="13"/>
        <v>40</v>
      </c>
      <c r="V26" s="14">
        <f t="shared" si="14"/>
        <v>0</v>
      </c>
      <c r="W26" s="28">
        <f t="shared" si="10"/>
        <v>681</v>
      </c>
    </row>
    <row r="27" spans="1:32" ht="21.75" customHeight="1">
      <c r="A27" s="7">
        <v>18</v>
      </c>
      <c r="B27" s="111">
        <v>45070</v>
      </c>
      <c r="C27" s="8" t="s">
        <v>187</v>
      </c>
      <c r="D27" s="122" t="s">
        <v>161</v>
      </c>
      <c r="E27" s="121" t="s">
        <v>176</v>
      </c>
      <c r="F27" s="22" t="s">
        <v>60</v>
      </c>
      <c r="G27" s="115" t="s">
        <v>163</v>
      </c>
      <c r="H27" s="116" t="s">
        <v>162</v>
      </c>
      <c r="I27" s="103" t="s">
        <v>23</v>
      </c>
      <c r="J27" s="12">
        <v>5</v>
      </c>
      <c r="K27" s="14">
        <v>2</v>
      </c>
      <c r="L27" s="14">
        <v>1.5</v>
      </c>
      <c r="M27" s="14">
        <v>2</v>
      </c>
      <c r="N27" s="12"/>
      <c r="O27" s="12">
        <v>1</v>
      </c>
      <c r="P27" s="13">
        <f>W27</f>
        <v>627.5</v>
      </c>
      <c r="Q27" s="12">
        <f>J27*70</f>
        <v>350</v>
      </c>
      <c r="R27" s="14">
        <f>K27*75</f>
        <v>150</v>
      </c>
      <c r="S27" s="14">
        <f>L27*25</f>
        <v>37.5</v>
      </c>
      <c r="T27" s="14">
        <f>M27*45</f>
        <v>90</v>
      </c>
      <c r="U27" s="14">
        <f>N23*60</f>
        <v>0</v>
      </c>
      <c r="V27" s="14">
        <f>O23*150</f>
        <v>0</v>
      </c>
      <c r="W27" s="13">
        <f>SUM(Q27:V27)</f>
        <v>627.5</v>
      </c>
    </row>
    <row r="28" spans="1:32" ht="21.75" customHeight="1">
      <c r="A28" s="7">
        <v>19</v>
      </c>
      <c r="B28" s="111">
        <v>45071</v>
      </c>
      <c r="C28" s="8" t="s">
        <v>35</v>
      </c>
      <c r="D28" s="119" t="s">
        <v>36</v>
      </c>
      <c r="E28" s="30" t="s">
        <v>231</v>
      </c>
      <c r="F28" s="151" t="s">
        <v>232</v>
      </c>
      <c r="G28" s="19" t="s">
        <v>28</v>
      </c>
      <c r="H28" s="113" t="s">
        <v>226</v>
      </c>
      <c r="I28" s="103"/>
      <c r="J28" s="12">
        <v>5</v>
      </c>
      <c r="K28" s="12">
        <v>2.2999999999999998</v>
      </c>
      <c r="L28" s="12">
        <v>1.5</v>
      </c>
      <c r="M28" s="12">
        <v>2.5</v>
      </c>
      <c r="N28" s="12"/>
      <c r="O28" s="12"/>
      <c r="P28" s="34">
        <f t="shared" ref="P28:P31" si="15">W28</f>
        <v>672.5</v>
      </c>
      <c r="Q28" s="12">
        <f t="shared" si="1"/>
        <v>350</v>
      </c>
      <c r="R28" s="14">
        <f t="shared" ref="R28:R31" si="16">K28*75</f>
        <v>172.5</v>
      </c>
      <c r="S28" s="14">
        <f t="shared" ref="S28:S31" si="17">L28*25</f>
        <v>37.5</v>
      </c>
      <c r="T28" s="14">
        <f t="shared" si="4"/>
        <v>112.5</v>
      </c>
      <c r="U28" s="14">
        <f t="shared" ref="U28:U31" si="18">N28*60</f>
        <v>0</v>
      </c>
      <c r="V28" s="14">
        <f t="shared" ref="V28:V31" si="19">O28*150</f>
        <v>0</v>
      </c>
      <c r="W28" s="13">
        <f t="shared" ref="W28:W31" si="20">SUM(Q28:V28)</f>
        <v>672.5</v>
      </c>
    </row>
    <row r="29" spans="1:32" ht="21.75" customHeight="1">
      <c r="A29" s="7">
        <v>20</v>
      </c>
      <c r="B29" s="111">
        <v>45072</v>
      </c>
      <c r="C29" s="8" t="s">
        <v>186</v>
      </c>
      <c r="D29" s="120" t="s">
        <v>172</v>
      </c>
      <c r="E29" s="101" t="s">
        <v>71</v>
      </c>
      <c r="F29" s="150" t="s">
        <v>229</v>
      </c>
      <c r="G29" s="150" t="s">
        <v>230</v>
      </c>
      <c r="H29" s="147" t="s">
        <v>227</v>
      </c>
      <c r="I29" s="103" t="s">
        <v>22</v>
      </c>
      <c r="J29" s="12">
        <v>5</v>
      </c>
      <c r="K29" s="12">
        <v>2.2000000000000002</v>
      </c>
      <c r="L29" s="12">
        <v>1.6</v>
      </c>
      <c r="M29" s="12">
        <v>2.2000000000000002</v>
      </c>
      <c r="N29" s="12">
        <v>1</v>
      </c>
      <c r="O29" s="12"/>
      <c r="P29" s="13">
        <f t="shared" si="15"/>
        <v>714</v>
      </c>
      <c r="Q29" s="12">
        <f t="shared" si="1"/>
        <v>350</v>
      </c>
      <c r="R29" s="14">
        <f t="shared" si="16"/>
        <v>165</v>
      </c>
      <c r="S29" s="14">
        <f t="shared" si="17"/>
        <v>40</v>
      </c>
      <c r="T29" s="14">
        <f t="shared" si="4"/>
        <v>99.000000000000014</v>
      </c>
      <c r="U29" s="14">
        <f t="shared" si="18"/>
        <v>60</v>
      </c>
      <c r="V29" s="14">
        <f t="shared" si="19"/>
        <v>0</v>
      </c>
      <c r="W29" s="13">
        <f t="shared" si="20"/>
        <v>714</v>
      </c>
    </row>
    <row r="30" spans="1:32" ht="21.75" customHeight="1">
      <c r="A30" s="7">
        <v>21</v>
      </c>
      <c r="B30" s="112">
        <v>45075</v>
      </c>
      <c r="C30" s="35" t="s">
        <v>73</v>
      </c>
      <c r="D30" s="102" t="s">
        <v>25</v>
      </c>
      <c r="E30" s="102" t="s">
        <v>74</v>
      </c>
      <c r="F30" s="102" t="s">
        <v>75</v>
      </c>
      <c r="G30" s="102" t="s">
        <v>28</v>
      </c>
      <c r="H30" s="102" t="s">
        <v>76</v>
      </c>
      <c r="I30" s="104"/>
      <c r="J30" s="39">
        <v>5</v>
      </c>
      <c r="K30" s="40">
        <v>2.2000000000000002</v>
      </c>
      <c r="L30" s="40">
        <v>1.7</v>
      </c>
      <c r="M30" s="40">
        <v>2</v>
      </c>
      <c r="N30" s="40"/>
      <c r="O30" s="40"/>
      <c r="P30" s="41">
        <f t="shared" si="15"/>
        <v>647.5</v>
      </c>
      <c r="Q30" s="39">
        <f t="shared" si="1"/>
        <v>350</v>
      </c>
      <c r="R30" s="40">
        <f t="shared" si="16"/>
        <v>165</v>
      </c>
      <c r="S30" s="40">
        <f t="shared" si="17"/>
        <v>42.5</v>
      </c>
      <c r="T30" s="40">
        <f t="shared" si="4"/>
        <v>90</v>
      </c>
      <c r="U30" s="40">
        <f t="shared" si="18"/>
        <v>0</v>
      </c>
      <c r="V30" s="40">
        <f t="shared" si="19"/>
        <v>0</v>
      </c>
      <c r="W30" s="41">
        <f t="shared" si="20"/>
        <v>647.5</v>
      </c>
      <c r="X30" s="4"/>
      <c r="Y30" s="4"/>
      <c r="Z30" s="4"/>
      <c r="AA30" s="4"/>
      <c r="AB30" s="4"/>
      <c r="AC30" s="4"/>
      <c r="AD30" s="4"/>
      <c r="AE30" s="4"/>
      <c r="AF30" s="4"/>
    </row>
    <row r="31" spans="1:32" ht="21.75" customHeight="1">
      <c r="A31" s="7">
        <v>22</v>
      </c>
      <c r="B31" s="125">
        <v>45076</v>
      </c>
      <c r="C31" s="32" t="s">
        <v>30</v>
      </c>
      <c r="D31" s="126" t="s">
        <v>25</v>
      </c>
      <c r="E31" s="126" t="s">
        <v>210</v>
      </c>
      <c r="F31" s="126" t="s">
        <v>77</v>
      </c>
      <c r="G31" s="149" t="s">
        <v>222</v>
      </c>
      <c r="H31" s="126" t="s">
        <v>213</v>
      </c>
      <c r="I31" s="134" t="s">
        <v>22</v>
      </c>
      <c r="J31" s="135">
        <v>5</v>
      </c>
      <c r="K31" s="39">
        <v>2</v>
      </c>
      <c r="L31" s="39">
        <v>1.3</v>
      </c>
      <c r="M31" s="39">
        <v>2.1</v>
      </c>
      <c r="N31" s="39">
        <v>1</v>
      </c>
      <c r="O31" s="39"/>
      <c r="P31" s="41">
        <f t="shared" si="15"/>
        <v>687</v>
      </c>
      <c r="Q31" s="39">
        <f t="shared" si="1"/>
        <v>350</v>
      </c>
      <c r="R31" s="40">
        <f t="shared" si="16"/>
        <v>150</v>
      </c>
      <c r="S31" s="40">
        <f t="shared" si="17"/>
        <v>32.5</v>
      </c>
      <c r="T31" s="40">
        <f t="shared" si="4"/>
        <v>94.5</v>
      </c>
      <c r="U31" s="40">
        <f t="shared" si="18"/>
        <v>60</v>
      </c>
      <c r="V31" s="40">
        <f t="shared" si="19"/>
        <v>0</v>
      </c>
      <c r="W31" s="41">
        <f t="shared" si="20"/>
        <v>687</v>
      </c>
      <c r="X31" s="4"/>
      <c r="Y31" s="4"/>
      <c r="Z31" s="4"/>
      <c r="AA31" s="4"/>
      <c r="AB31" s="4"/>
      <c r="AC31" s="4"/>
      <c r="AD31" s="4"/>
      <c r="AE31" s="4"/>
      <c r="AF31" s="4"/>
    </row>
    <row r="32" spans="1:32" s="117" customFormat="1" ht="21.75" customHeight="1">
      <c r="A32" s="7">
        <v>23</v>
      </c>
      <c r="B32" s="127">
        <v>45077</v>
      </c>
      <c r="C32" s="128" t="s">
        <v>188</v>
      </c>
      <c r="D32" s="136" t="s">
        <v>192</v>
      </c>
      <c r="E32" s="137" t="s">
        <v>196</v>
      </c>
      <c r="F32" s="138" t="s">
        <v>190</v>
      </c>
      <c r="G32" s="136" t="s">
        <v>189</v>
      </c>
      <c r="H32" s="148" t="s">
        <v>225</v>
      </c>
      <c r="I32" s="139" t="s">
        <v>23</v>
      </c>
      <c r="J32" s="140">
        <v>5</v>
      </c>
      <c r="K32" s="133">
        <v>2</v>
      </c>
      <c r="L32" s="130">
        <v>1.8</v>
      </c>
      <c r="M32" s="130">
        <v>2</v>
      </c>
      <c r="N32" s="130"/>
      <c r="O32" s="130">
        <v>1</v>
      </c>
      <c r="P32" s="129">
        <f>W32</f>
        <v>785</v>
      </c>
      <c r="Q32" s="39">
        <f>J32*70</f>
        <v>350</v>
      </c>
      <c r="R32" s="40">
        <f>K32*75</f>
        <v>150</v>
      </c>
      <c r="S32" s="40">
        <f>L32*25</f>
        <v>45</v>
      </c>
      <c r="T32" s="40">
        <f>M32*45</f>
        <v>90</v>
      </c>
      <c r="U32" s="40">
        <f>N32*60</f>
        <v>0</v>
      </c>
      <c r="V32" s="40">
        <f>O32*150</f>
        <v>150</v>
      </c>
      <c r="W32" s="41">
        <f>SUM(Q32:V32)</f>
        <v>785</v>
      </c>
      <c r="X32" s="4"/>
      <c r="Y32" s="4"/>
      <c r="Z32" s="4"/>
      <c r="AA32" s="4"/>
      <c r="AB32" s="4"/>
      <c r="AC32" s="4"/>
      <c r="AD32" s="4"/>
      <c r="AE32" s="4"/>
      <c r="AF32" s="4"/>
    </row>
    <row r="33" spans="1:32" ht="15.75" customHeight="1">
      <c r="A33" s="185" t="s">
        <v>78</v>
      </c>
      <c r="B33" s="186"/>
      <c r="C33" s="186"/>
      <c r="D33" s="186"/>
      <c r="E33" s="186"/>
      <c r="F33" s="186"/>
      <c r="G33" s="186"/>
      <c r="H33" s="187"/>
      <c r="I33" s="109"/>
      <c r="J33" s="43">
        <f t="shared" ref="J33:W33" si="21">SUM(J10:J31)/22</f>
        <v>5</v>
      </c>
      <c r="K33" s="42">
        <f t="shared" si="21"/>
        <v>2.1045454545454549</v>
      </c>
      <c r="L33" s="43">
        <f t="shared" si="21"/>
        <v>1.5636363636363635</v>
      </c>
      <c r="M33" s="43">
        <f t="shared" si="21"/>
        <v>2.3045454545454547</v>
      </c>
      <c r="N33" s="42">
        <f t="shared" si="21"/>
        <v>0.5</v>
      </c>
      <c r="O33" s="44">
        <f t="shared" si="21"/>
        <v>0.18181818181818182</v>
      </c>
      <c r="P33" s="45">
        <f t="shared" si="21"/>
        <v>707.62727272727273</v>
      </c>
      <c r="Q33" s="12">
        <f t="shared" si="21"/>
        <v>350</v>
      </c>
      <c r="R33" s="14">
        <f t="shared" si="21"/>
        <v>156.96818181818182</v>
      </c>
      <c r="S33" s="46">
        <f t="shared" si="21"/>
        <v>41.954545454545453</v>
      </c>
      <c r="T33" s="14">
        <f t="shared" si="21"/>
        <v>103.70454545454545</v>
      </c>
      <c r="U33" s="14">
        <f t="shared" si="21"/>
        <v>29.09090909090909</v>
      </c>
      <c r="V33" s="44">
        <f t="shared" si="21"/>
        <v>25.90909090909091</v>
      </c>
      <c r="W33" s="13">
        <f t="shared" si="21"/>
        <v>707.62727272727273</v>
      </c>
    </row>
    <row r="34" spans="1:32" ht="15.75" customHeight="1">
      <c r="A34" s="47" t="s">
        <v>79</v>
      </c>
      <c r="B34" s="92"/>
      <c r="C34" s="47"/>
      <c r="D34" s="47"/>
      <c r="E34" s="47"/>
      <c r="F34" s="47"/>
      <c r="G34" s="47"/>
      <c r="H34" s="95"/>
      <c r="J34" s="1"/>
      <c r="K34" s="1"/>
      <c r="L34" s="1"/>
      <c r="M34" s="1"/>
      <c r="N34" s="1"/>
      <c r="O34" s="1"/>
      <c r="P34" s="48"/>
      <c r="AD34" s="47"/>
      <c r="AE34" s="47"/>
      <c r="AF34" s="47"/>
    </row>
    <row r="35" spans="1:32" ht="15.75" customHeight="1">
      <c r="A35" s="49" t="s">
        <v>80</v>
      </c>
      <c r="B35" s="92"/>
      <c r="C35" s="47"/>
      <c r="D35" s="47"/>
      <c r="E35" s="47"/>
      <c r="F35" s="47"/>
      <c r="G35" s="47"/>
      <c r="H35" s="95"/>
      <c r="J35" s="1"/>
      <c r="K35" s="1"/>
      <c r="L35" s="1"/>
      <c r="M35" s="1"/>
      <c r="N35" s="1"/>
      <c r="O35" s="1"/>
      <c r="AD35" s="4"/>
      <c r="AE35" s="4"/>
      <c r="AF35" s="4"/>
    </row>
    <row r="36" spans="1:32" ht="18.75" customHeight="1">
      <c r="A36" s="49" t="s">
        <v>81</v>
      </c>
      <c r="B36" s="92"/>
      <c r="C36" s="47"/>
      <c r="D36" s="47"/>
      <c r="E36" s="47"/>
      <c r="F36" s="47"/>
      <c r="G36" s="47"/>
      <c r="H36" s="95"/>
      <c r="J36" s="1"/>
      <c r="K36" s="1"/>
      <c r="L36" s="1"/>
      <c r="M36" s="1"/>
      <c r="N36" s="1"/>
      <c r="O36" s="1"/>
      <c r="Q36" s="50"/>
      <c r="R36" s="50"/>
      <c r="S36" s="50"/>
      <c r="T36" s="50"/>
      <c r="U36" s="50"/>
      <c r="V36" s="50"/>
      <c r="W36" s="50"/>
      <c r="X36" s="50"/>
      <c r="Y36" s="50"/>
      <c r="Z36" s="50"/>
      <c r="AA36" s="50"/>
      <c r="AB36" s="50"/>
      <c r="AC36" s="50"/>
      <c r="AD36" s="50"/>
      <c r="AE36" s="50"/>
      <c r="AF36" s="50"/>
    </row>
    <row r="37" spans="1:32" ht="33" customHeight="1">
      <c r="A37" s="188" t="s">
        <v>82</v>
      </c>
      <c r="B37" s="167"/>
      <c r="C37" s="47"/>
      <c r="D37" s="47"/>
      <c r="E37" s="47"/>
      <c r="F37" s="47"/>
      <c r="G37" s="47"/>
      <c r="H37" s="97"/>
      <c r="J37" s="47"/>
      <c r="K37" s="47"/>
      <c r="L37" s="47"/>
      <c r="M37" s="47"/>
      <c r="N37" s="47"/>
      <c r="O37" s="47"/>
      <c r="P37" s="47"/>
      <c r="Q37" s="50"/>
      <c r="R37" s="50"/>
      <c r="S37" s="50"/>
      <c r="T37" s="50"/>
      <c r="U37" s="50"/>
      <c r="V37" s="50"/>
      <c r="W37" s="50"/>
      <c r="X37" s="50"/>
      <c r="Y37" s="50"/>
      <c r="Z37" s="50"/>
      <c r="AA37" s="50"/>
      <c r="AB37" s="50"/>
      <c r="AC37" s="50"/>
      <c r="AD37" s="50"/>
      <c r="AE37" s="50"/>
      <c r="AF37" s="50"/>
    </row>
    <row r="38" spans="1:32" ht="17.25" customHeight="1">
      <c r="A38" s="189" t="s">
        <v>83</v>
      </c>
      <c r="B38" s="167"/>
      <c r="C38" s="4" t="s">
        <v>84</v>
      </c>
      <c r="D38" s="4"/>
      <c r="E38" s="4"/>
      <c r="F38" s="4"/>
      <c r="G38" s="4"/>
      <c r="H38" s="95"/>
      <c r="J38" s="4"/>
      <c r="K38" s="4"/>
      <c r="L38" s="4"/>
      <c r="M38" s="4"/>
      <c r="N38" s="4"/>
      <c r="O38" s="4"/>
      <c r="P38" s="4"/>
    </row>
    <row r="39" spans="1:32" ht="15.75" customHeight="1">
      <c r="A39" s="195" t="s">
        <v>85</v>
      </c>
      <c r="B39" s="167"/>
      <c r="C39" s="167"/>
      <c r="D39" s="167"/>
      <c r="E39" s="167"/>
      <c r="F39" s="167"/>
      <c r="G39" s="167"/>
      <c r="H39" s="167"/>
      <c r="I39" s="167"/>
      <c r="J39" s="167"/>
      <c r="K39" s="167"/>
      <c r="L39" s="167"/>
      <c r="M39" s="167"/>
      <c r="N39" s="167"/>
      <c r="O39" s="167"/>
      <c r="P39" s="167"/>
    </row>
    <row r="40" spans="1:32" ht="15.75" customHeight="1">
      <c r="B40" s="196" t="s">
        <v>86</v>
      </c>
      <c r="C40" s="167"/>
      <c r="D40" s="167"/>
      <c r="E40" s="167"/>
      <c r="F40" s="167"/>
      <c r="G40" s="167"/>
      <c r="H40" s="167"/>
      <c r="I40" s="167"/>
      <c r="J40" s="167"/>
      <c r="K40" s="167"/>
      <c r="L40" s="167"/>
      <c r="M40" s="167"/>
      <c r="N40" s="167"/>
      <c r="O40" s="167"/>
    </row>
    <row r="41" spans="1:32" ht="15.75" customHeight="1">
      <c r="B41" s="196" t="s">
        <v>87</v>
      </c>
      <c r="C41" s="167"/>
      <c r="D41" s="167"/>
      <c r="E41" s="167"/>
      <c r="F41" s="167"/>
      <c r="G41" s="167"/>
      <c r="H41" s="167"/>
      <c r="I41" s="167"/>
      <c r="J41" s="167"/>
      <c r="K41" s="167"/>
      <c r="L41" s="167"/>
      <c r="M41" s="167"/>
      <c r="N41" s="167"/>
      <c r="O41" s="167"/>
    </row>
    <row r="42" spans="1:32" ht="23.25" customHeight="1">
      <c r="A42" s="52" t="s">
        <v>88</v>
      </c>
      <c r="B42" s="196" t="s">
        <v>89</v>
      </c>
      <c r="C42" s="167"/>
      <c r="D42" s="167"/>
      <c r="E42" s="167"/>
      <c r="F42" s="167"/>
      <c r="G42" s="167"/>
      <c r="H42" s="167"/>
      <c r="I42" s="167"/>
      <c r="J42" s="167"/>
      <c r="K42" s="167"/>
      <c r="L42" s="167"/>
      <c r="M42" s="167"/>
      <c r="N42" s="167"/>
      <c r="O42" s="167"/>
    </row>
    <row r="43" spans="1:32" ht="23.25" customHeight="1">
      <c r="A43" s="52"/>
      <c r="B43" s="90"/>
      <c r="C43" s="51"/>
      <c r="D43" s="51"/>
      <c r="E43" s="51"/>
      <c r="F43" s="51"/>
      <c r="G43" s="51"/>
      <c r="H43" s="98"/>
      <c r="I43" s="110"/>
      <c r="J43" s="51"/>
      <c r="K43" s="51"/>
      <c r="L43" s="51"/>
      <c r="M43" s="51"/>
      <c r="N43" s="51"/>
      <c r="O43" s="51"/>
    </row>
    <row r="44" spans="1:32" ht="23.25" customHeight="1">
      <c r="A44" s="52"/>
      <c r="B44" s="90"/>
      <c r="C44" s="51"/>
      <c r="D44" s="51"/>
      <c r="E44" s="51"/>
      <c r="F44" s="51"/>
      <c r="G44" s="51"/>
      <c r="H44" s="98"/>
      <c r="I44" s="110"/>
      <c r="J44" s="51"/>
      <c r="K44" s="51"/>
      <c r="L44" s="51"/>
      <c r="M44" s="51"/>
      <c r="N44" s="51"/>
      <c r="O44" s="51"/>
    </row>
    <row r="45" spans="1:32" ht="21.75" customHeight="1">
      <c r="A45" s="52" t="s">
        <v>184</v>
      </c>
      <c r="B45" s="91"/>
      <c r="C45" s="4"/>
      <c r="D45" s="4"/>
      <c r="E45" s="4"/>
      <c r="F45" s="4"/>
      <c r="G45" s="4"/>
      <c r="H45" s="95"/>
    </row>
    <row r="46" spans="1:32" ht="15.75" customHeight="1">
      <c r="A46" s="166" t="s">
        <v>185</v>
      </c>
      <c r="B46" s="167"/>
      <c r="C46" s="167"/>
      <c r="D46" s="167"/>
      <c r="E46" s="167"/>
      <c r="F46" s="167"/>
      <c r="G46" s="167"/>
      <c r="H46" s="167"/>
      <c r="I46" s="167"/>
      <c r="J46" s="167"/>
      <c r="K46" s="167"/>
      <c r="N46" s="1"/>
    </row>
    <row r="47" spans="1:32" ht="15.75" customHeight="1">
      <c r="A47" s="53" t="s">
        <v>90</v>
      </c>
    </row>
    <row r="48" spans="1:32" ht="48" customHeight="1">
      <c r="A48" s="54" t="s">
        <v>91</v>
      </c>
      <c r="B48" s="168" t="s">
        <v>92</v>
      </c>
      <c r="C48" s="164"/>
      <c r="D48" s="165"/>
      <c r="E48" s="55" t="s">
        <v>93</v>
      </c>
      <c r="F48" s="56" t="s">
        <v>94</v>
      </c>
      <c r="G48" s="57" t="s">
        <v>95</v>
      </c>
      <c r="H48" s="168" t="s">
        <v>96</v>
      </c>
      <c r="I48" s="164"/>
      <c r="J48" s="164"/>
      <c r="K48" s="164"/>
      <c r="L48" s="165"/>
    </row>
    <row r="49" spans="1:12" ht="30" customHeight="1">
      <c r="A49" s="58" t="s">
        <v>97</v>
      </c>
      <c r="B49" s="163"/>
      <c r="C49" s="164"/>
      <c r="D49" s="165"/>
      <c r="E49" s="11"/>
      <c r="F49" s="11"/>
      <c r="G49" s="11"/>
      <c r="H49" s="163" t="s">
        <v>98</v>
      </c>
      <c r="I49" s="164"/>
      <c r="J49" s="164"/>
      <c r="K49" s="164"/>
      <c r="L49" s="165"/>
    </row>
    <row r="50" spans="1:12" ht="30" customHeight="1">
      <c r="A50" s="59" t="s">
        <v>99</v>
      </c>
      <c r="B50" s="163"/>
      <c r="C50" s="164"/>
      <c r="D50" s="165"/>
      <c r="E50" s="11"/>
      <c r="F50" s="11"/>
      <c r="G50" s="11"/>
      <c r="H50" s="163" t="s">
        <v>100</v>
      </c>
      <c r="I50" s="164"/>
      <c r="J50" s="164"/>
      <c r="K50" s="164"/>
      <c r="L50" s="165"/>
    </row>
    <row r="51" spans="1:12" ht="30" customHeight="1">
      <c r="A51" s="59" t="s">
        <v>101</v>
      </c>
      <c r="B51" s="163"/>
      <c r="C51" s="164"/>
      <c r="D51" s="165"/>
      <c r="E51" s="11"/>
      <c r="F51" s="11"/>
      <c r="G51" s="11"/>
      <c r="H51" s="163" t="s">
        <v>102</v>
      </c>
      <c r="I51" s="164"/>
      <c r="J51" s="164"/>
      <c r="K51" s="164"/>
      <c r="L51" s="165"/>
    </row>
    <row r="52" spans="1:12" ht="30" customHeight="1">
      <c r="A52" s="59" t="s">
        <v>103</v>
      </c>
      <c r="B52" s="163"/>
      <c r="C52" s="164"/>
      <c r="D52" s="165"/>
      <c r="E52" s="11"/>
      <c r="F52" s="11"/>
      <c r="G52" s="11"/>
      <c r="H52" s="163" t="s">
        <v>104</v>
      </c>
      <c r="I52" s="164"/>
      <c r="J52" s="164"/>
      <c r="K52" s="164"/>
      <c r="L52" s="165"/>
    </row>
    <row r="53" spans="1:12" ht="30" customHeight="1">
      <c r="A53" s="59" t="s">
        <v>21</v>
      </c>
      <c r="B53" s="163"/>
      <c r="C53" s="164"/>
      <c r="D53" s="165"/>
      <c r="E53" s="11"/>
      <c r="F53" s="11"/>
      <c r="G53" s="11"/>
      <c r="H53" s="163" t="s">
        <v>105</v>
      </c>
      <c r="I53" s="164"/>
      <c r="J53" s="164"/>
      <c r="K53" s="164"/>
      <c r="L53" s="165"/>
    </row>
    <row r="54" spans="1:12" ht="30" customHeight="1">
      <c r="A54" s="59" t="s">
        <v>106</v>
      </c>
      <c r="B54" s="163"/>
      <c r="C54" s="164"/>
      <c r="D54" s="165"/>
      <c r="E54" s="60"/>
      <c r="F54" s="11"/>
      <c r="G54" s="11"/>
      <c r="H54" s="169"/>
      <c r="I54" s="164"/>
      <c r="J54" s="164"/>
      <c r="K54" s="164"/>
      <c r="L54" s="165"/>
    </row>
    <row r="55" spans="1:12" ht="15.75" customHeight="1">
      <c r="A55" s="61" t="s">
        <v>107</v>
      </c>
    </row>
    <row r="56" spans="1:12" ht="15.75" customHeight="1">
      <c r="A56" s="61" t="s">
        <v>108</v>
      </c>
    </row>
    <row r="57" spans="1:12" ht="15.75" customHeight="1">
      <c r="A57" s="61" t="s">
        <v>109</v>
      </c>
    </row>
    <row r="58" spans="1:12" ht="15.75" customHeight="1">
      <c r="A58" s="62" t="s">
        <v>110</v>
      </c>
    </row>
    <row r="59" spans="1:12" ht="15.75" customHeight="1"/>
    <row r="60" spans="1:12" ht="15.75" customHeight="1">
      <c r="A60" s="50"/>
    </row>
    <row r="61" spans="1:12" ht="15.75" customHeight="1">
      <c r="A61" s="52" t="str">
        <f>A45:I45</f>
        <v xml:space="preserve">       台南市安順國小112.5月份學校供應量反映表</v>
      </c>
      <c r="B61" s="94"/>
      <c r="C61" s="63"/>
      <c r="D61" s="63"/>
      <c r="E61" s="63"/>
      <c r="F61" s="63"/>
      <c r="G61" s="63"/>
      <c r="H61" s="100"/>
      <c r="I61" s="105"/>
      <c r="J61" s="64"/>
    </row>
    <row r="62" spans="1:12" ht="15.75" customHeight="1">
      <c r="A62" s="166" t="str">
        <f>A46</f>
        <v xml:space="preserve">                                           班級：                            調查日期：  112年 5月1日</v>
      </c>
      <c r="B62" s="167"/>
      <c r="C62" s="167"/>
      <c r="D62" s="167"/>
      <c r="E62" s="167"/>
      <c r="F62" s="167"/>
      <c r="G62" s="167"/>
      <c r="H62" s="167"/>
      <c r="I62" s="167"/>
      <c r="J62" s="167"/>
      <c r="K62" s="167"/>
    </row>
    <row r="63" spans="1:12" ht="15.75" customHeight="1">
      <c r="A63" s="53" t="s">
        <v>90</v>
      </c>
    </row>
    <row r="64" spans="1:12" ht="36" customHeight="1">
      <c r="A64" s="54" t="s">
        <v>91</v>
      </c>
      <c r="B64" s="168" t="s">
        <v>92</v>
      </c>
      <c r="C64" s="164"/>
      <c r="D64" s="165"/>
      <c r="E64" s="55" t="s">
        <v>93</v>
      </c>
      <c r="F64" s="56" t="s">
        <v>94</v>
      </c>
      <c r="G64" s="57" t="s">
        <v>95</v>
      </c>
      <c r="H64" s="168" t="s">
        <v>96</v>
      </c>
      <c r="I64" s="164"/>
      <c r="J64" s="164"/>
      <c r="K64" s="164"/>
      <c r="L64" s="165"/>
    </row>
    <row r="65" spans="1:12" ht="30" customHeight="1">
      <c r="A65" s="58" t="s">
        <v>97</v>
      </c>
      <c r="B65" s="163"/>
      <c r="C65" s="164"/>
      <c r="D65" s="165"/>
      <c r="E65" s="11"/>
      <c r="F65" s="11"/>
      <c r="G65" s="11"/>
      <c r="H65" s="163" t="s">
        <v>111</v>
      </c>
      <c r="I65" s="164"/>
      <c r="J65" s="164"/>
      <c r="K65" s="164"/>
      <c r="L65" s="165"/>
    </row>
    <row r="66" spans="1:12" ht="30" customHeight="1">
      <c r="A66" s="59" t="s">
        <v>99</v>
      </c>
      <c r="B66" s="163"/>
      <c r="C66" s="164"/>
      <c r="D66" s="165"/>
      <c r="E66" s="11"/>
      <c r="F66" s="11"/>
      <c r="G66" s="11"/>
      <c r="H66" s="163" t="s">
        <v>112</v>
      </c>
      <c r="I66" s="164"/>
      <c r="J66" s="164"/>
      <c r="K66" s="164"/>
      <c r="L66" s="165"/>
    </row>
    <row r="67" spans="1:12" ht="30" customHeight="1">
      <c r="A67" s="59" t="s">
        <v>101</v>
      </c>
      <c r="B67" s="163"/>
      <c r="C67" s="164"/>
      <c r="D67" s="165"/>
      <c r="E67" s="11"/>
      <c r="F67" s="11"/>
      <c r="G67" s="11"/>
      <c r="H67" s="163" t="s">
        <v>113</v>
      </c>
      <c r="I67" s="164"/>
      <c r="J67" s="164"/>
      <c r="K67" s="164"/>
      <c r="L67" s="165"/>
    </row>
    <row r="68" spans="1:12" ht="30" customHeight="1">
      <c r="A68" s="59" t="s">
        <v>103</v>
      </c>
      <c r="B68" s="163"/>
      <c r="C68" s="164"/>
      <c r="D68" s="165"/>
      <c r="E68" s="11"/>
      <c r="F68" s="11"/>
      <c r="G68" s="11"/>
      <c r="H68" s="163" t="s">
        <v>114</v>
      </c>
      <c r="I68" s="164"/>
      <c r="J68" s="164"/>
      <c r="K68" s="164"/>
      <c r="L68" s="165"/>
    </row>
    <row r="69" spans="1:12" ht="27.75" customHeight="1">
      <c r="A69" s="59" t="s">
        <v>21</v>
      </c>
      <c r="B69" s="163"/>
      <c r="C69" s="164"/>
      <c r="D69" s="165"/>
      <c r="E69" s="11"/>
      <c r="F69" s="11"/>
      <c r="G69" s="11"/>
      <c r="H69" s="163" t="s">
        <v>115</v>
      </c>
      <c r="I69" s="164"/>
      <c r="J69" s="164"/>
      <c r="K69" s="164"/>
      <c r="L69" s="165"/>
    </row>
    <row r="70" spans="1:12" ht="28.5" customHeight="1">
      <c r="A70" s="59" t="s">
        <v>106</v>
      </c>
      <c r="B70" s="163"/>
      <c r="C70" s="164"/>
      <c r="D70" s="165"/>
      <c r="E70" s="60"/>
      <c r="F70" s="11"/>
      <c r="G70" s="11"/>
      <c r="H70" s="169"/>
      <c r="I70" s="164"/>
      <c r="J70" s="164"/>
      <c r="K70" s="164"/>
      <c r="L70" s="165"/>
    </row>
    <row r="71" spans="1:12" ht="23.25" customHeight="1">
      <c r="A71" s="61" t="s">
        <v>116</v>
      </c>
    </row>
    <row r="72" spans="1:12" ht="24.75" customHeight="1">
      <c r="A72" s="61" t="s">
        <v>117</v>
      </c>
    </row>
    <row r="73" spans="1:12" ht="27.75" customHeight="1">
      <c r="A73" s="61" t="s">
        <v>109</v>
      </c>
    </row>
    <row r="74" spans="1:12" ht="27" customHeight="1">
      <c r="A74" s="62" t="s">
        <v>118</v>
      </c>
    </row>
    <row r="75" spans="1:12" ht="15.75" customHeight="1"/>
    <row r="76" spans="1:12" ht="15.75" customHeight="1"/>
    <row r="77" spans="1:12" ht="15.75" customHeight="1"/>
    <row r="78" spans="1:12" ht="15.75" customHeight="1"/>
    <row r="79" spans="1:12" ht="15.75" customHeight="1"/>
    <row r="80" spans="1: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67">
    <mergeCell ref="A39:P39"/>
    <mergeCell ref="B40:O40"/>
    <mergeCell ref="B51:D51"/>
    <mergeCell ref="H51:L51"/>
    <mergeCell ref="B52:D52"/>
    <mergeCell ref="H52:L52"/>
    <mergeCell ref="B49:D49"/>
    <mergeCell ref="B50:D50"/>
    <mergeCell ref="B41:O41"/>
    <mergeCell ref="B42:O42"/>
    <mergeCell ref="A46:K46"/>
    <mergeCell ref="B48:D48"/>
    <mergeCell ref="H48:L48"/>
    <mergeCell ref="A33:H33"/>
    <mergeCell ref="A37:B37"/>
    <mergeCell ref="A38:B38"/>
    <mergeCell ref="W7:W9"/>
    <mergeCell ref="A8:A9"/>
    <mergeCell ref="B8:B9"/>
    <mergeCell ref="C8:C9"/>
    <mergeCell ref="D8:D9"/>
    <mergeCell ref="E8:E9"/>
    <mergeCell ref="F8:F9"/>
    <mergeCell ref="G8:G9"/>
    <mergeCell ref="R7:R9"/>
    <mergeCell ref="S7:S9"/>
    <mergeCell ref="T7:T9"/>
    <mergeCell ref="U7:U9"/>
    <mergeCell ref="V7:V9"/>
    <mergeCell ref="A7:O7"/>
    <mergeCell ref="H8:H9"/>
    <mergeCell ref="J8:J9"/>
    <mergeCell ref="Q7:Q9"/>
    <mergeCell ref="K8:K9"/>
    <mergeCell ref="L8:L9"/>
    <mergeCell ref="M8:M9"/>
    <mergeCell ref="N8:N9"/>
    <mergeCell ref="O8:O9"/>
    <mergeCell ref="P8:P9"/>
    <mergeCell ref="A1:C6"/>
    <mergeCell ref="D1:G3"/>
    <mergeCell ref="H1:P1"/>
    <mergeCell ref="H2:P2"/>
    <mergeCell ref="H3:P3"/>
    <mergeCell ref="D4:G5"/>
    <mergeCell ref="K5:O5"/>
    <mergeCell ref="B68:D68"/>
    <mergeCell ref="H68:L68"/>
    <mergeCell ref="B69:D69"/>
    <mergeCell ref="H69:L69"/>
    <mergeCell ref="B70:D70"/>
    <mergeCell ref="H70:L70"/>
    <mergeCell ref="H65:L65"/>
    <mergeCell ref="H66:L66"/>
    <mergeCell ref="B67:D67"/>
    <mergeCell ref="H67:L67"/>
    <mergeCell ref="H49:L49"/>
    <mergeCell ref="H50:L50"/>
    <mergeCell ref="A62:K62"/>
    <mergeCell ref="B64:D64"/>
    <mergeCell ref="H64:L64"/>
    <mergeCell ref="B65:D65"/>
    <mergeCell ref="B66:D66"/>
    <mergeCell ref="B53:D53"/>
    <mergeCell ref="H53:L53"/>
    <mergeCell ref="B54:D54"/>
    <mergeCell ref="H54:L54"/>
  </mergeCells>
  <phoneticPr fontId="39" type="noConversion"/>
  <hyperlinks>
    <hyperlink ref="D4" r:id="rId1"/>
  </hyperlinks>
  <pageMargins left="0.11811023622047245" right="0.11811023622047245" top="0.23622047244094491" bottom="0.15748031496062992" header="0" footer="0"/>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02"/>
  <sheetViews>
    <sheetView topLeftCell="A13" workbookViewId="0">
      <selection activeCell="H16" sqref="H16"/>
    </sheetView>
  </sheetViews>
  <sheetFormatPr defaultColWidth="11.19921875" defaultRowHeight="15" customHeight="1"/>
  <cols>
    <col min="1" max="1" width="3.69921875" customWidth="1"/>
    <col min="2" max="2" width="7.8984375" customWidth="1"/>
    <col min="3" max="3" width="2.59765625" customWidth="1"/>
    <col min="4" max="4" width="8.3984375" customWidth="1"/>
    <col min="5" max="5" width="11.09765625" customWidth="1"/>
    <col min="6" max="6" width="13.8984375" customWidth="1"/>
    <col min="7" max="7" width="11.59765625" customWidth="1"/>
    <col min="8" max="8" width="12.09765625" customWidth="1"/>
    <col min="9" max="9" width="2.8984375" customWidth="1"/>
    <col min="10" max="10" width="3" customWidth="1"/>
    <col min="11" max="11" width="2.19921875" customWidth="1"/>
    <col min="12" max="12" width="2.59765625" customWidth="1"/>
    <col min="13" max="13" width="2.8984375" customWidth="1"/>
    <col min="14" max="14" width="2.59765625" customWidth="1"/>
    <col min="15" max="15" width="2.69921875" customWidth="1"/>
    <col min="16" max="16" width="3.69921875" customWidth="1"/>
    <col min="17" max="17" width="2.59765625" customWidth="1"/>
    <col min="18" max="19" width="2.8984375" customWidth="1"/>
    <col min="20" max="20" width="2.5" customWidth="1"/>
    <col min="21" max="21" width="2.69921875" customWidth="1"/>
    <col min="22" max="22" width="3.19921875" customWidth="1"/>
    <col min="23" max="32" width="5.19921875" customWidth="1"/>
  </cols>
  <sheetData>
    <row r="1" spans="1:23" ht="15.75" customHeight="1">
      <c r="A1" s="170"/>
      <c r="B1" s="167"/>
      <c r="C1" s="167"/>
      <c r="D1" s="3" t="s">
        <v>119</v>
      </c>
      <c r="E1" s="4"/>
      <c r="F1" s="4"/>
      <c r="G1" s="4"/>
      <c r="H1" s="4"/>
      <c r="I1" s="4"/>
      <c r="J1" s="4"/>
      <c r="K1" s="4"/>
      <c r="L1" s="4"/>
      <c r="M1" s="4"/>
      <c r="N1" s="4"/>
      <c r="O1" s="4"/>
      <c r="P1" s="4"/>
      <c r="Q1" s="4"/>
      <c r="R1" s="4"/>
      <c r="S1" s="4"/>
      <c r="T1" s="4"/>
      <c r="U1" s="4"/>
      <c r="V1" s="4"/>
      <c r="W1" s="4"/>
    </row>
    <row r="2" spans="1:23" ht="15.75" customHeight="1">
      <c r="A2" s="167"/>
      <c r="B2" s="167"/>
      <c r="C2" s="167"/>
      <c r="D2" s="3" t="s">
        <v>120</v>
      </c>
      <c r="E2" s="4"/>
      <c r="F2" s="4"/>
      <c r="G2" s="4"/>
      <c r="H2" s="4"/>
      <c r="I2" s="4"/>
      <c r="J2" s="4"/>
      <c r="K2" s="4"/>
      <c r="L2" s="4"/>
      <c r="M2" s="4"/>
      <c r="N2" s="4"/>
      <c r="O2" s="4"/>
      <c r="P2" s="4"/>
      <c r="Q2" s="4"/>
      <c r="R2" s="4"/>
      <c r="S2" s="4"/>
      <c r="T2" s="4"/>
      <c r="U2" s="4"/>
      <c r="V2" s="4"/>
      <c r="W2" s="4"/>
    </row>
    <row r="3" spans="1:23" ht="15.75" customHeight="1">
      <c r="A3" s="167"/>
      <c r="B3" s="167"/>
      <c r="C3" s="167"/>
      <c r="D3" s="3" t="s">
        <v>121</v>
      </c>
      <c r="E3" s="4"/>
      <c r="F3" s="4"/>
      <c r="G3" s="4"/>
      <c r="H3" s="4"/>
      <c r="I3" s="50"/>
      <c r="J3" s="50"/>
      <c r="K3" s="50"/>
      <c r="L3" s="50"/>
      <c r="M3" s="50"/>
      <c r="N3" s="50"/>
      <c r="O3" s="50"/>
      <c r="P3" s="50"/>
      <c r="Q3" s="50"/>
      <c r="R3" s="50"/>
      <c r="S3" s="50"/>
      <c r="T3" s="4"/>
      <c r="U3" s="4"/>
      <c r="V3" s="4"/>
      <c r="W3" s="4"/>
    </row>
    <row r="4" spans="1:23" ht="15.75" customHeight="1">
      <c r="A4" s="167"/>
      <c r="B4" s="167"/>
      <c r="C4" s="167"/>
      <c r="D4" s="3" t="s">
        <v>179</v>
      </c>
      <c r="E4" s="4"/>
      <c r="F4" s="4"/>
      <c r="G4" s="4"/>
      <c r="H4" s="4"/>
      <c r="I4" s="4"/>
      <c r="J4" s="4"/>
      <c r="K4" s="4"/>
      <c r="L4" s="4"/>
      <c r="M4" s="4"/>
      <c r="N4" s="4"/>
      <c r="O4" s="4"/>
      <c r="P4" s="4"/>
      <c r="Q4" s="4"/>
      <c r="R4" s="4"/>
      <c r="S4" s="4"/>
      <c r="T4" s="4"/>
    </row>
    <row r="5" spans="1:23" ht="15.75" customHeight="1">
      <c r="A5" s="167"/>
      <c r="B5" s="167"/>
      <c r="C5" s="167"/>
      <c r="D5" s="173" t="s">
        <v>122</v>
      </c>
      <c r="E5" s="167"/>
      <c r="F5" s="167"/>
      <c r="G5" s="167"/>
      <c r="H5" s="167"/>
      <c r="I5" s="167"/>
      <c r="J5" s="167"/>
      <c r="K5" s="167"/>
      <c r="L5" s="167"/>
      <c r="M5" s="167"/>
      <c r="N5" s="167"/>
      <c r="O5" s="167"/>
    </row>
    <row r="6" spans="1:23" ht="15.75" customHeight="1">
      <c r="A6" s="167"/>
      <c r="B6" s="167"/>
      <c r="C6" s="167"/>
      <c r="D6" s="173" t="s">
        <v>123</v>
      </c>
      <c r="E6" s="167"/>
      <c r="F6" s="167"/>
      <c r="G6" s="167"/>
      <c r="H6" s="167"/>
      <c r="I6" s="167"/>
      <c r="J6" s="167"/>
      <c r="K6" s="167"/>
      <c r="L6" s="167"/>
      <c r="M6" s="167"/>
      <c r="N6" s="167"/>
      <c r="O6" s="167"/>
    </row>
    <row r="7" spans="1:23" ht="19.5" customHeight="1">
      <c r="A7" s="177" t="s">
        <v>180</v>
      </c>
      <c r="B7" s="167"/>
      <c r="C7" s="167"/>
      <c r="D7" s="167"/>
      <c r="E7" s="167"/>
      <c r="F7" s="167"/>
      <c r="G7" s="167"/>
      <c r="H7" s="167"/>
      <c r="I7" s="167"/>
      <c r="J7" s="167"/>
      <c r="K7" s="167"/>
      <c r="L7" s="167"/>
      <c r="M7" s="167"/>
      <c r="N7" s="167"/>
      <c r="O7" s="167"/>
      <c r="Q7" s="180" t="s">
        <v>7</v>
      </c>
      <c r="R7" s="194" t="s">
        <v>8</v>
      </c>
      <c r="S7" s="180" t="s">
        <v>9</v>
      </c>
      <c r="T7" s="180" t="s">
        <v>10</v>
      </c>
      <c r="U7" s="180" t="s">
        <v>11</v>
      </c>
      <c r="V7" s="180" t="s">
        <v>12</v>
      </c>
      <c r="W7" s="190" t="s">
        <v>13</v>
      </c>
    </row>
    <row r="8" spans="1:23" ht="21.75" customHeight="1">
      <c r="A8" s="191" t="s">
        <v>14</v>
      </c>
      <c r="B8" s="192" t="s">
        <v>15</v>
      </c>
      <c r="C8" s="192" t="s">
        <v>16</v>
      </c>
      <c r="D8" s="192" t="s">
        <v>17</v>
      </c>
      <c r="E8" s="192" t="s">
        <v>18</v>
      </c>
      <c r="F8" s="192" t="s">
        <v>19</v>
      </c>
      <c r="G8" s="192" t="s">
        <v>20</v>
      </c>
      <c r="H8" s="192" t="s">
        <v>21</v>
      </c>
      <c r="I8" s="5" t="s">
        <v>22</v>
      </c>
      <c r="J8" s="180" t="s">
        <v>7</v>
      </c>
      <c r="K8" s="183" t="s">
        <v>8</v>
      </c>
      <c r="L8" s="184" t="s">
        <v>9</v>
      </c>
      <c r="M8" s="184" t="s">
        <v>10</v>
      </c>
      <c r="N8" s="184" t="s">
        <v>11</v>
      </c>
      <c r="O8" s="184" t="s">
        <v>12</v>
      </c>
      <c r="P8" s="194" t="s">
        <v>13</v>
      </c>
      <c r="Q8" s="182"/>
      <c r="R8" s="182"/>
      <c r="S8" s="182"/>
      <c r="T8" s="182"/>
      <c r="U8" s="182"/>
      <c r="V8" s="182"/>
      <c r="W8" s="182"/>
    </row>
    <row r="9" spans="1:23" ht="15.75" customHeight="1">
      <c r="A9" s="181"/>
      <c r="B9" s="181"/>
      <c r="C9" s="181"/>
      <c r="D9" s="181"/>
      <c r="E9" s="181"/>
      <c r="F9" s="181"/>
      <c r="G9" s="181"/>
      <c r="H9" s="181"/>
      <c r="I9" s="6" t="s">
        <v>23</v>
      </c>
      <c r="J9" s="181"/>
      <c r="K9" s="181"/>
      <c r="L9" s="181"/>
      <c r="M9" s="181"/>
      <c r="N9" s="181"/>
      <c r="O9" s="181"/>
      <c r="P9" s="182"/>
      <c r="Q9" s="181"/>
      <c r="R9" s="181"/>
      <c r="S9" s="181"/>
      <c r="T9" s="181"/>
      <c r="U9" s="181"/>
      <c r="V9" s="181"/>
      <c r="W9" s="181"/>
    </row>
    <row r="10" spans="1:23" ht="21.75" customHeight="1">
      <c r="A10" s="7">
        <v>1</v>
      </c>
      <c r="B10" s="111">
        <v>45047</v>
      </c>
      <c r="C10" s="8" t="s">
        <v>24</v>
      </c>
      <c r="D10" s="19" t="s">
        <v>25</v>
      </c>
      <c r="E10" s="10" t="s">
        <v>26</v>
      </c>
      <c r="F10" s="10" t="s">
        <v>236</v>
      </c>
      <c r="G10" s="10" t="s">
        <v>124</v>
      </c>
      <c r="H10" s="10" t="s">
        <v>125</v>
      </c>
      <c r="I10" s="11"/>
      <c r="J10" s="12">
        <v>5</v>
      </c>
      <c r="K10" s="12">
        <v>2</v>
      </c>
      <c r="L10" s="12">
        <v>1.5</v>
      </c>
      <c r="M10" s="12">
        <v>2.5</v>
      </c>
      <c r="N10" s="12"/>
      <c r="O10" s="65"/>
      <c r="P10" s="66">
        <f t="shared" ref="P10:P24" si="0">W10</f>
        <v>650</v>
      </c>
      <c r="Q10" s="12">
        <f t="shared" ref="Q10:Q31" si="1">J10*70</f>
        <v>350</v>
      </c>
      <c r="R10" s="14">
        <f t="shared" ref="R10:R24" si="2">K10*75</f>
        <v>150</v>
      </c>
      <c r="S10" s="14">
        <f t="shared" ref="S10:S24" si="3">L10*25</f>
        <v>37.5</v>
      </c>
      <c r="T10" s="14">
        <f t="shared" ref="T10:T31" si="4">M10*45</f>
        <v>112.5</v>
      </c>
      <c r="U10" s="14">
        <f t="shared" ref="U10:U14" si="5">N10*60</f>
        <v>0</v>
      </c>
      <c r="V10" s="14">
        <f t="shared" ref="V10:V14" si="6">O10*150</f>
        <v>0</v>
      </c>
      <c r="W10" s="13">
        <f t="shared" ref="W10:W23" si="7">SUM(Q10:V10)</f>
        <v>650</v>
      </c>
    </row>
    <row r="11" spans="1:23" ht="21.75" customHeight="1">
      <c r="A11" s="7">
        <v>2</v>
      </c>
      <c r="B11" s="111">
        <v>45048</v>
      </c>
      <c r="C11" s="8" t="s">
        <v>30</v>
      </c>
      <c r="D11" s="19" t="s">
        <v>173</v>
      </c>
      <c r="E11" s="67" t="s">
        <v>126</v>
      </c>
      <c r="F11" s="10" t="s">
        <v>127</v>
      </c>
      <c r="G11" s="15" t="s">
        <v>31</v>
      </c>
      <c r="H11" s="10" t="s">
        <v>32</v>
      </c>
      <c r="I11" s="16" t="s">
        <v>22</v>
      </c>
      <c r="J11" s="12">
        <v>5</v>
      </c>
      <c r="K11" s="14">
        <v>2</v>
      </c>
      <c r="L11" s="14">
        <v>1.7</v>
      </c>
      <c r="M11" s="14">
        <v>2.2000000000000002</v>
      </c>
      <c r="N11" s="14">
        <v>2</v>
      </c>
      <c r="O11" s="68"/>
      <c r="P11" s="66">
        <f t="shared" si="0"/>
        <v>761.5</v>
      </c>
      <c r="Q11" s="12">
        <f t="shared" si="1"/>
        <v>350</v>
      </c>
      <c r="R11" s="14">
        <f t="shared" si="2"/>
        <v>150</v>
      </c>
      <c r="S11" s="14">
        <f t="shared" si="3"/>
        <v>42.5</v>
      </c>
      <c r="T11" s="14">
        <f t="shared" si="4"/>
        <v>99.000000000000014</v>
      </c>
      <c r="U11" s="14">
        <f t="shared" si="5"/>
        <v>120</v>
      </c>
      <c r="V11" s="14">
        <f t="shared" si="6"/>
        <v>0</v>
      </c>
      <c r="W11" s="13">
        <f t="shared" si="7"/>
        <v>761.5</v>
      </c>
    </row>
    <row r="12" spans="1:23" ht="21" customHeight="1">
      <c r="A12" s="7">
        <v>3</v>
      </c>
      <c r="B12" s="111">
        <v>45049</v>
      </c>
      <c r="C12" s="8" t="s">
        <v>33</v>
      </c>
      <c r="D12" s="17" t="s">
        <v>25</v>
      </c>
      <c r="E12" s="18" t="s">
        <v>128</v>
      </c>
      <c r="F12" s="10" t="s">
        <v>34</v>
      </c>
      <c r="G12" s="10" t="s">
        <v>200</v>
      </c>
      <c r="H12" s="10" t="s">
        <v>199</v>
      </c>
      <c r="I12" s="16" t="s">
        <v>23</v>
      </c>
      <c r="J12" s="12">
        <v>5</v>
      </c>
      <c r="K12" s="12">
        <v>2</v>
      </c>
      <c r="L12" s="12">
        <v>1.7</v>
      </c>
      <c r="M12" s="12">
        <v>2.2000000000000002</v>
      </c>
      <c r="N12" s="12"/>
      <c r="O12" s="65">
        <v>1</v>
      </c>
      <c r="P12" s="66">
        <f t="shared" si="0"/>
        <v>791.5</v>
      </c>
      <c r="Q12" s="12">
        <f t="shared" si="1"/>
        <v>350</v>
      </c>
      <c r="R12" s="14">
        <f t="shared" si="2"/>
        <v>150</v>
      </c>
      <c r="S12" s="14">
        <f t="shared" si="3"/>
        <v>42.5</v>
      </c>
      <c r="T12" s="14">
        <f t="shared" si="4"/>
        <v>99.000000000000014</v>
      </c>
      <c r="U12" s="14">
        <f t="shared" si="5"/>
        <v>0</v>
      </c>
      <c r="V12" s="14">
        <f t="shared" si="6"/>
        <v>150</v>
      </c>
      <c r="W12" s="13">
        <f t="shared" si="7"/>
        <v>791.5</v>
      </c>
    </row>
    <row r="13" spans="1:23" ht="20.25" customHeight="1">
      <c r="A13" s="7">
        <v>4</v>
      </c>
      <c r="B13" s="111">
        <v>45050</v>
      </c>
      <c r="C13" s="8" t="s">
        <v>35</v>
      </c>
      <c r="D13" s="119" t="s">
        <v>36</v>
      </c>
      <c r="E13" s="11" t="s">
        <v>129</v>
      </c>
      <c r="F13" s="10" t="s">
        <v>237</v>
      </c>
      <c r="G13" s="10" t="s">
        <v>38</v>
      </c>
      <c r="H13" s="10" t="s">
        <v>214</v>
      </c>
      <c r="I13" s="16"/>
      <c r="J13" s="12">
        <v>5</v>
      </c>
      <c r="K13" s="14">
        <v>2</v>
      </c>
      <c r="L13" s="14">
        <v>1.5</v>
      </c>
      <c r="M13" s="14">
        <v>2.5</v>
      </c>
      <c r="N13" s="14"/>
      <c r="O13" s="68"/>
      <c r="P13" s="66">
        <f t="shared" si="0"/>
        <v>650</v>
      </c>
      <c r="Q13" s="12">
        <f t="shared" si="1"/>
        <v>350</v>
      </c>
      <c r="R13" s="14">
        <f t="shared" si="2"/>
        <v>150</v>
      </c>
      <c r="S13" s="14">
        <f t="shared" si="3"/>
        <v>37.5</v>
      </c>
      <c r="T13" s="14">
        <f t="shared" si="4"/>
        <v>112.5</v>
      </c>
      <c r="U13" s="14">
        <f t="shared" si="5"/>
        <v>0</v>
      </c>
      <c r="V13" s="14">
        <f t="shared" si="6"/>
        <v>0</v>
      </c>
      <c r="W13" s="13">
        <f t="shared" si="7"/>
        <v>650</v>
      </c>
    </row>
    <row r="14" spans="1:23" ht="21.75" customHeight="1">
      <c r="A14" s="7">
        <v>5</v>
      </c>
      <c r="B14" s="111">
        <v>45051</v>
      </c>
      <c r="C14" s="8" t="s">
        <v>39</v>
      </c>
      <c r="D14" s="120" t="s">
        <v>171</v>
      </c>
      <c r="E14" s="3" t="s">
        <v>130</v>
      </c>
      <c r="F14" s="10" t="s">
        <v>41</v>
      </c>
      <c r="G14" s="10" t="s">
        <v>215</v>
      </c>
      <c r="H14" s="10" t="s">
        <v>42</v>
      </c>
      <c r="I14" s="16" t="s">
        <v>22</v>
      </c>
      <c r="J14" s="12">
        <v>5</v>
      </c>
      <c r="K14" s="12">
        <v>2.2000000000000002</v>
      </c>
      <c r="L14" s="12">
        <v>1.5</v>
      </c>
      <c r="M14" s="12">
        <v>2.2999999999999998</v>
      </c>
      <c r="N14" s="12">
        <v>1</v>
      </c>
      <c r="O14" s="65"/>
      <c r="P14" s="66">
        <f t="shared" si="0"/>
        <v>716</v>
      </c>
      <c r="Q14" s="12">
        <f t="shared" si="1"/>
        <v>350</v>
      </c>
      <c r="R14" s="14">
        <f t="shared" si="2"/>
        <v>165</v>
      </c>
      <c r="S14" s="14">
        <f t="shared" si="3"/>
        <v>37.5</v>
      </c>
      <c r="T14" s="14">
        <f t="shared" si="4"/>
        <v>103.49999999999999</v>
      </c>
      <c r="U14" s="14">
        <f t="shared" si="5"/>
        <v>60</v>
      </c>
      <c r="V14" s="14">
        <f t="shared" si="6"/>
        <v>0</v>
      </c>
      <c r="W14" s="13">
        <f t="shared" si="7"/>
        <v>716</v>
      </c>
    </row>
    <row r="15" spans="1:23" ht="22.5" customHeight="1">
      <c r="A15" s="7">
        <v>6</v>
      </c>
      <c r="B15" s="111">
        <v>45054</v>
      </c>
      <c r="C15" s="8" t="s">
        <v>24</v>
      </c>
      <c r="D15" s="155" t="s">
        <v>25</v>
      </c>
      <c r="E15" s="156" t="s">
        <v>131</v>
      </c>
      <c r="F15" s="155" t="s">
        <v>237</v>
      </c>
      <c r="G15" s="155" t="s">
        <v>44</v>
      </c>
      <c r="H15" s="155" t="s">
        <v>45</v>
      </c>
      <c r="I15" s="16"/>
      <c r="J15" s="12">
        <v>5</v>
      </c>
      <c r="K15" s="14">
        <v>2</v>
      </c>
      <c r="L15" s="14">
        <v>1.7</v>
      </c>
      <c r="M15" s="14">
        <v>2.2999999999999998</v>
      </c>
      <c r="N15" s="11"/>
      <c r="O15" s="69"/>
      <c r="P15" s="66">
        <f t="shared" si="0"/>
        <v>706</v>
      </c>
      <c r="Q15" s="12">
        <f t="shared" si="1"/>
        <v>350</v>
      </c>
      <c r="R15" s="14">
        <f t="shared" si="2"/>
        <v>150</v>
      </c>
      <c r="S15" s="14">
        <f t="shared" si="3"/>
        <v>42.5</v>
      </c>
      <c r="T15" s="14">
        <f t="shared" si="4"/>
        <v>103.49999999999999</v>
      </c>
      <c r="U15" s="14">
        <f t="shared" ref="U15:U24" si="8">N16*60</f>
        <v>60</v>
      </c>
      <c r="V15" s="14">
        <f t="shared" ref="V15:V24" si="9">O16*150</f>
        <v>0</v>
      </c>
      <c r="W15" s="13">
        <f t="shared" si="7"/>
        <v>706</v>
      </c>
    </row>
    <row r="16" spans="1:23" ht="23.25" customHeight="1">
      <c r="A16" s="7">
        <v>7</v>
      </c>
      <c r="B16" s="111">
        <v>45055</v>
      </c>
      <c r="C16" s="21" t="s">
        <v>30</v>
      </c>
      <c r="D16" s="161" t="s">
        <v>173</v>
      </c>
      <c r="E16" s="162" t="s">
        <v>233</v>
      </c>
      <c r="F16" s="115" t="s">
        <v>223</v>
      </c>
      <c r="G16" s="113" t="s">
        <v>234</v>
      </c>
      <c r="H16" s="113" t="s">
        <v>249</v>
      </c>
      <c r="I16" s="154" t="s">
        <v>22</v>
      </c>
      <c r="J16" s="12">
        <v>5</v>
      </c>
      <c r="K16" s="12">
        <v>2.2999999999999998</v>
      </c>
      <c r="L16" s="12">
        <v>1.6</v>
      </c>
      <c r="M16" s="12">
        <v>2.2999999999999998</v>
      </c>
      <c r="N16" s="12">
        <v>1</v>
      </c>
      <c r="O16" s="65"/>
      <c r="P16" s="66">
        <f t="shared" si="0"/>
        <v>816</v>
      </c>
      <c r="Q16" s="12">
        <f t="shared" si="1"/>
        <v>350</v>
      </c>
      <c r="R16" s="14">
        <f t="shared" si="2"/>
        <v>172.5</v>
      </c>
      <c r="S16" s="14">
        <f t="shared" si="3"/>
        <v>40</v>
      </c>
      <c r="T16" s="14">
        <f t="shared" si="4"/>
        <v>103.49999999999999</v>
      </c>
      <c r="U16" s="14">
        <f>N22*60</f>
        <v>0</v>
      </c>
      <c r="V16" s="14">
        <f>O22*150</f>
        <v>150</v>
      </c>
      <c r="W16" s="13">
        <f t="shared" si="7"/>
        <v>816</v>
      </c>
    </row>
    <row r="17" spans="1:32" ht="20.25" customHeight="1">
      <c r="A17" s="7">
        <v>8</v>
      </c>
      <c r="B17" s="111">
        <v>45056</v>
      </c>
      <c r="C17" s="21" t="s">
        <v>33</v>
      </c>
      <c r="D17" s="157" t="s">
        <v>247</v>
      </c>
      <c r="E17" s="158" t="s">
        <v>235</v>
      </c>
      <c r="F17" s="159" t="s">
        <v>177</v>
      </c>
      <c r="G17" s="159" t="s">
        <v>205</v>
      </c>
      <c r="H17" s="160" t="s">
        <v>246</v>
      </c>
      <c r="I17" s="27" t="s">
        <v>23</v>
      </c>
      <c r="J17" s="12">
        <v>5</v>
      </c>
      <c r="K17" s="14">
        <v>2</v>
      </c>
      <c r="L17" s="14">
        <v>1.5</v>
      </c>
      <c r="M17" s="14">
        <v>2</v>
      </c>
      <c r="N17" s="12"/>
      <c r="O17" s="65">
        <v>1</v>
      </c>
      <c r="P17" s="66">
        <f>W17</f>
        <v>627.5</v>
      </c>
      <c r="Q17" s="12">
        <f>J17*70</f>
        <v>350</v>
      </c>
      <c r="R17" s="14">
        <f>K17*75</f>
        <v>150</v>
      </c>
      <c r="S17" s="14">
        <f>L17*25</f>
        <v>37.5</v>
      </c>
      <c r="T17" s="14">
        <f>M17*45</f>
        <v>90</v>
      </c>
      <c r="U17" s="14">
        <f>N23*60</f>
        <v>0</v>
      </c>
      <c r="V17" s="14">
        <f>O23*150</f>
        <v>0</v>
      </c>
      <c r="W17" s="13">
        <f>SUM(Q17:V17)</f>
        <v>627.5</v>
      </c>
    </row>
    <row r="18" spans="1:32" ht="18.75" customHeight="1">
      <c r="A18" s="7">
        <v>9</v>
      </c>
      <c r="B18" s="111">
        <v>45057</v>
      </c>
      <c r="C18" s="8" t="s">
        <v>35</v>
      </c>
      <c r="D18" s="119" t="s">
        <v>36</v>
      </c>
      <c r="E18" s="9" t="s">
        <v>132</v>
      </c>
      <c r="F18" s="10" t="s">
        <v>238</v>
      </c>
      <c r="G18" s="70" t="s">
        <v>170</v>
      </c>
      <c r="H18" s="9" t="s">
        <v>49</v>
      </c>
      <c r="I18" s="25"/>
      <c r="J18" s="12">
        <v>5</v>
      </c>
      <c r="K18" s="14">
        <v>2.2000000000000002</v>
      </c>
      <c r="L18" s="14">
        <v>1.7</v>
      </c>
      <c r="M18" s="14">
        <v>2.5</v>
      </c>
      <c r="N18" s="12"/>
      <c r="O18" s="65"/>
      <c r="P18" s="66">
        <f t="shared" si="0"/>
        <v>730</v>
      </c>
      <c r="Q18" s="12">
        <f t="shared" si="1"/>
        <v>350</v>
      </c>
      <c r="R18" s="14">
        <f t="shared" si="2"/>
        <v>165</v>
      </c>
      <c r="S18" s="14">
        <f t="shared" si="3"/>
        <v>42.5</v>
      </c>
      <c r="T18" s="14">
        <f t="shared" si="4"/>
        <v>112.5</v>
      </c>
      <c r="U18" s="14">
        <f t="shared" si="8"/>
        <v>60</v>
      </c>
      <c r="V18" s="14">
        <f t="shared" si="9"/>
        <v>0</v>
      </c>
      <c r="W18" s="13">
        <f t="shared" si="7"/>
        <v>730</v>
      </c>
    </row>
    <row r="19" spans="1:32" ht="21" customHeight="1">
      <c r="A19" s="7">
        <v>10</v>
      </c>
      <c r="B19" s="111">
        <v>45058</v>
      </c>
      <c r="C19" s="8" t="s">
        <v>39</v>
      </c>
      <c r="D19" s="120" t="s">
        <v>172</v>
      </c>
      <c r="E19" s="26" t="s">
        <v>203</v>
      </c>
      <c r="F19" s="71" t="s">
        <v>51</v>
      </c>
      <c r="G19" s="20" t="s">
        <v>50</v>
      </c>
      <c r="H19" s="9" t="s">
        <v>52</v>
      </c>
      <c r="I19" s="16" t="s">
        <v>22</v>
      </c>
      <c r="J19" s="12">
        <v>5</v>
      </c>
      <c r="K19" s="14">
        <v>2.1</v>
      </c>
      <c r="L19" s="14">
        <v>1.5</v>
      </c>
      <c r="M19" s="14">
        <v>2.2999999999999998</v>
      </c>
      <c r="N19" s="14">
        <v>1</v>
      </c>
      <c r="O19" s="68"/>
      <c r="P19" s="66">
        <f t="shared" si="0"/>
        <v>648.5</v>
      </c>
      <c r="Q19" s="12">
        <f t="shared" si="1"/>
        <v>350</v>
      </c>
      <c r="R19" s="14">
        <f t="shared" si="2"/>
        <v>157.5</v>
      </c>
      <c r="S19" s="14">
        <f t="shared" si="3"/>
        <v>37.5</v>
      </c>
      <c r="T19" s="14">
        <f t="shared" si="4"/>
        <v>103.49999999999999</v>
      </c>
      <c r="U19" s="14">
        <f t="shared" si="8"/>
        <v>0</v>
      </c>
      <c r="V19" s="14">
        <f t="shared" si="9"/>
        <v>0</v>
      </c>
      <c r="W19" s="13">
        <f t="shared" si="7"/>
        <v>648.5</v>
      </c>
    </row>
    <row r="20" spans="1:32" ht="21.75" customHeight="1">
      <c r="A20" s="7">
        <v>11</v>
      </c>
      <c r="B20" s="111">
        <v>45061</v>
      </c>
      <c r="C20" s="8" t="s">
        <v>24</v>
      </c>
      <c r="D20" s="70" t="s">
        <v>25</v>
      </c>
      <c r="E20" s="72" t="s">
        <v>133</v>
      </c>
      <c r="F20" s="9" t="s">
        <v>236</v>
      </c>
      <c r="G20" s="20" t="s">
        <v>54</v>
      </c>
      <c r="H20" s="9" t="s">
        <v>55</v>
      </c>
      <c r="I20" s="16"/>
      <c r="J20" s="12">
        <v>5</v>
      </c>
      <c r="K20" s="14">
        <v>2</v>
      </c>
      <c r="L20" s="14">
        <v>1.7</v>
      </c>
      <c r="M20" s="14">
        <v>2.5</v>
      </c>
      <c r="N20" s="12"/>
      <c r="O20" s="65"/>
      <c r="P20" s="66">
        <f t="shared" si="0"/>
        <v>775</v>
      </c>
      <c r="Q20" s="12">
        <f t="shared" si="1"/>
        <v>350</v>
      </c>
      <c r="R20" s="14">
        <f t="shared" si="2"/>
        <v>150</v>
      </c>
      <c r="S20" s="14">
        <f t="shared" si="3"/>
        <v>42.5</v>
      </c>
      <c r="T20" s="14">
        <f t="shared" si="4"/>
        <v>112.5</v>
      </c>
      <c r="U20" s="14">
        <f t="shared" si="8"/>
        <v>120</v>
      </c>
      <c r="V20" s="14">
        <f t="shared" si="9"/>
        <v>0</v>
      </c>
      <c r="W20" s="13">
        <f t="shared" si="7"/>
        <v>775</v>
      </c>
    </row>
    <row r="21" spans="1:32" ht="18.75" customHeight="1">
      <c r="A21" s="7">
        <v>12</v>
      </c>
      <c r="B21" s="111">
        <v>45062</v>
      </c>
      <c r="C21" s="8" t="s">
        <v>30</v>
      </c>
      <c r="D21" s="70" t="s">
        <v>174</v>
      </c>
      <c r="E21" s="2" t="s">
        <v>134</v>
      </c>
      <c r="F21" s="9" t="s">
        <v>57</v>
      </c>
      <c r="G21" s="9" t="s">
        <v>135</v>
      </c>
      <c r="H21" s="9" t="s">
        <v>59</v>
      </c>
      <c r="I21" s="16" t="s">
        <v>22</v>
      </c>
      <c r="J21" s="12">
        <v>5</v>
      </c>
      <c r="K21" s="12">
        <v>2.1</v>
      </c>
      <c r="L21" s="12">
        <v>1.7</v>
      </c>
      <c r="M21" s="12">
        <v>2.5</v>
      </c>
      <c r="N21" s="14">
        <v>2</v>
      </c>
      <c r="O21" s="68"/>
      <c r="P21" s="66">
        <f t="shared" si="0"/>
        <v>812.5</v>
      </c>
      <c r="Q21" s="12">
        <f t="shared" si="1"/>
        <v>350</v>
      </c>
      <c r="R21" s="14">
        <f t="shared" si="2"/>
        <v>157.5</v>
      </c>
      <c r="S21" s="14">
        <f t="shared" si="3"/>
        <v>42.5</v>
      </c>
      <c r="T21" s="14">
        <f t="shared" si="4"/>
        <v>112.5</v>
      </c>
      <c r="U21" s="14">
        <f>N17*60</f>
        <v>0</v>
      </c>
      <c r="V21" s="14">
        <f>O17*150</f>
        <v>150</v>
      </c>
      <c r="W21" s="13">
        <f t="shared" si="7"/>
        <v>812.5</v>
      </c>
    </row>
    <row r="22" spans="1:32" ht="22.5" customHeight="1">
      <c r="A22" s="7">
        <v>13</v>
      </c>
      <c r="B22" s="111">
        <v>45063</v>
      </c>
      <c r="C22" s="8" t="s">
        <v>33</v>
      </c>
      <c r="D22" s="114" t="s">
        <v>164</v>
      </c>
      <c r="E22" s="96" t="s">
        <v>167</v>
      </c>
      <c r="F22" s="19" t="s">
        <v>160</v>
      </c>
      <c r="G22" s="22" t="s">
        <v>47</v>
      </c>
      <c r="H22" s="152" t="s">
        <v>168</v>
      </c>
      <c r="I22" s="23" t="s">
        <v>23</v>
      </c>
      <c r="J22" s="12">
        <v>5</v>
      </c>
      <c r="K22" s="12">
        <v>2</v>
      </c>
      <c r="L22" s="12">
        <v>1.6</v>
      </c>
      <c r="M22" s="12">
        <v>2.5</v>
      </c>
      <c r="N22" s="14"/>
      <c r="O22" s="68">
        <v>1</v>
      </c>
      <c r="P22" s="66">
        <f>W22</f>
        <v>652.5</v>
      </c>
      <c r="Q22" s="12">
        <f>J22*70</f>
        <v>350</v>
      </c>
      <c r="R22" s="14">
        <f>K22*75</f>
        <v>150</v>
      </c>
      <c r="S22" s="14">
        <f>L22*25</f>
        <v>40</v>
      </c>
      <c r="T22" s="14">
        <f>M22*45</f>
        <v>112.5</v>
      </c>
      <c r="U22" s="14">
        <f>N18*60</f>
        <v>0</v>
      </c>
      <c r="V22" s="14">
        <f>O18*150</f>
        <v>0</v>
      </c>
      <c r="W22" s="13">
        <f>SUM(Q22:V22)</f>
        <v>652.5</v>
      </c>
    </row>
    <row r="23" spans="1:32" ht="21" customHeight="1">
      <c r="A23" s="7">
        <v>14</v>
      </c>
      <c r="B23" s="111">
        <v>45064</v>
      </c>
      <c r="C23" s="8" t="s">
        <v>35</v>
      </c>
      <c r="D23" s="119" t="s">
        <v>36</v>
      </c>
      <c r="E23" s="124" t="s">
        <v>216</v>
      </c>
      <c r="F23" s="10" t="s">
        <v>169</v>
      </c>
      <c r="G23" s="9" t="s">
        <v>207</v>
      </c>
      <c r="H23" s="9" t="s">
        <v>244</v>
      </c>
      <c r="I23" s="16"/>
      <c r="J23" s="12">
        <v>5</v>
      </c>
      <c r="K23" s="12">
        <v>2.1</v>
      </c>
      <c r="L23" s="12">
        <v>1.7</v>
      </c>
      <c r="M23" s="12">
        <v>2.2999999999999998</v>
      </c>
      <c r="N23" s="14"/>
      <c r="O23" s="68"/>
      <c r="P23" s="66">
        <f t="shared" si="0"/>
        <v>713.5</v>
      </c>
      <c r="Q23" s="12">
        <f t="shared" si="1"/>
        <v>350</v>
      </c>
      <c r="R23" s="14">
        <f t="shared" si="2"/>
        <v>157.5</v>
      </c>
      <c r="S23" s="14">
        <f t="shared" si="3"/>
        <v>42.5</v>
      </c>
      <c r="T23" s="14">
        <f t="shared" si="4"/>
        <v>103.49999999999999</v>
      </c>
      <c r="U23" s="14">
        <f t="shared" si="8"/>
        <v>60</v>
      </c>
      <c r="V23" s="14">
        <f t="shared" si="9"/>
        <v>0</v>
      </c>
      <c r="W23" s="13">
        <f t="shared" si="7"/>
        <v>713.5</v>
      </c>
    </row>
    <row r="24" spans="1:32" ht="21.75" customHeight="1">
      <c r="A24" s="7">
        <v>15</v>
      </c>
      <c r="B24" s="111">
        <v>45065</v>
      </c>
      <c r="C24" s="8" t="s">
        <v>186</v>
      </c>
      <c r="D24" s="120" t="s">
        <v>172</v>
      </c>
      <c r="E24" s="2" t="s">
        <v>137</v>
      </c>
      <c r="F24" s="9" t="s">
        <v>63</v>
      </c>
      <c r="G24" s="9" t="s">
        <v>62</v>
      </c>
      <c r="H24" s="9" t="s">
        <v>208</v>
      </c>
      <c r="I24" s="16" t="s">
        <v>22</v>
      </c>
      <c r="J24" s="12">
        <v>5</v>
      </c>
      <c r="K24" s="12">
        <v>2.2000000000000002</v>
      </c>
      <c r="L24" s="12">
        <v>1.5</v>
      </c>
      <c r="M24" s="12">
        <v>2</v>
      </c>
      <c r="N24" s="12">
        <v>1</v>
      </c>
      <c r="O24" s="65"/>
      <c r="P24" s="66">
        <f t="shared" si="0"/>
        <v>642.5</v>
      </c>
      <c r="Q24" s="12">
        <f t="shared" si="1"/>
        <v>350</v>
      </c>
      <c r="R24" s="14">
        <f t="shared" si="2"/>
        <v>165</v>
      </c>
      <c r="S24" s="14">
        <f t="shared" si="3"/>
        <v>37.5</v>
      </c>
      <c r="T24" s="14">
        <f t="shared" si="4"/>
        <v>90</v>
      </c>
      <c r="U24" s="14">
        <f t="shared" si="8"/>
        <v>0</v>
      </c>
      <c r="V24" s="14">
        <f t="shared" si="9"/>
        <v>0</v>
      </c>
      <c r="W24" s="28">
        <f t="shared" ref="W24:W27" si="10">Q24+R24+S24+T24+U24+V24</f>
        <v>642.5</v>
      </c>
    </row>
    <row r="25" spans="1:32" ht="21.75" customHeight="1">
      <c r="A25" s="7">
        <v>16</v>
      </c>
      <c r="B25" s="111">
        <v>45068</v>
      </c>
      <c r="C25" s="8" t="s">
        <v>24</v>
      </c>
      <c r="D25" s="29" t="s">
        <v>25</v>
      </c>
      <c r="E25" s="30" t="s">
        <v>138</v>
      </c>
      <c r="F25" s="30" t="s">
        <v>236</v>
      </c>
      <c r="G25" s="4" t="s">
        <v>139</v>
      </c>
      <c r="H25" s="22" t="s">
        <v>65</v>
      </c>
      <c r="I25" s="16"/>
      <c r="J25" s="12">
        <v>5</v>
      </c>
      <c r="K25" s="14">
        <v>2.2000000000000002</v>
      </c>
      <c r="L25" s="14">
        <v>1.5</v>
      </c>
      <c r="M25" s="14">
        <v>2.4</v>
      </c>
      <c r="N25" s="14"/>
      <c r="O25" s="68"/>
      <c r="P25" s="74">
        <f>W25:W54</f>
        <v>676.4</v>
      </c>
      <c r="Q25" s="12">
        <f t="shared" si="1"/>
        <v>350</v>
      </c>
      <c r="R25" s="14">
        <f t="shared" ref="R25:R27" si="11">K25*72</f>
        <v>158.4</v>
      </c>
      <c r="S25" s="14">
        <f t="shared" ref="S25:S27" si="12">L25*40</f>
        <v>60</v>
      </c>
      <c r="T25" s="14">
        <f t="shared" si="4"/>
        <v>108</v>
      </c>
      <c r="U25" s="14">
        <f t="shared" ref="U25:U27" si="13">N25*40</f>
        <v>0</v>
      </c>
      <c r="V25" s="14">
        <f t="shared" ref="V25:V27" si="14">O25*120</f>
        <v>0</v>
      </c>
      <c r="W25" s="28">
        <f t="shared" si="10"/>
        <v>676.4</v>
      </c>
    </row>
    <row r="26" spans="1:32" ht="21.75" customHeight="1" thickBot="1">
      <c r="A26" s="7">
        <v>17</v>
      </c>
      <c r="B26" s="111">
        <v>45069</v>
      </c>
      <c r="C26" s="32" t="s">
        <v>30</v>
      </c>
      <c r="D26" s="29" t="s">
        <v>175</v>
      </c>
      <c r="E26" s="29" t="s">
        <v>140</v>
      </c>
      <c r="F26" s="29" t="s">
        <v>68</v>
      </c>
      <c r="G26" s="29" t="s">
        <v>67</v>
      </c>
      <c r="H26" s="19" t="s">
        <v>209</v>
      </c>
      <c r="I26" s="16" t="s">
        <v>22</v>
      </c>
      <c r="J26" s="12">
        <v>5</v>
      </c>
      <c r="K26" s="14">
        <v>2</v>
      </c>
      <c r="L26" s="14">
        <v>1.2</v>
      </c>
      <c r="M26" s="14">
        <v>2.2000000000000002</v>
      </c>
      <c r="N26" s="14">
        <v>1</v>
      </c>
      <c r="O26" s="68"/>
      <c r="P26" s="74">
        <f>W26:W55</f>
        <v>681</v>
      </c>
      <c r="Q26" s="12">
        <f t="shared" si="1"/>
        <v>350</v>
      </c>
      <c r="R26" s="14">
        <f t="shared" si="11"/>
        <v>144</v>
      </c>
      <c r="S26" s="14">
        <f t="shared" si="12"/>
        <v>48</v>
      </c>
      <c r="T26" s="14">
        <f t="shared" si="4"/>
        <v>99.000000000000014</v>
      </c>
      <c r="U26" s="14">
        <f t="shared" si="13"/>
        <v>40</v>
      </c>
      <c r="V26" s="14">
        <f t="shared" si="14"/>
        <v>0</v>
      </c>
      <c r="W26" s="28">
        <f t="shared" si="10"/>
        <v>681</v>
      </c>
    </row>
    <row r="27" spans="1:32" ht="21.75" customHeight="1" thickBot="1">
      <c r="A27" s="7">
        <v>18</v>
      </c>
      <c r="B27" s="111">
        <v>45070</v>
      </c>
      <c r="C27" s="8" t="s">
        <v>187</v>
      </c>
      <c r="D27" s="122" t="s">
        <v>161</v>
      </c>
      <c r="E27" s="123" t="s">
        <v>178</v>
      </c>
      <c r="F27" s="73" t="s">
        <v>44</v>
      </c>
      <c r="G27" s="9" t="s">
        <v>136</v>
      </c>
      <c r="H27" s="116" t="s">
        <v>162</v>
      </c>
      <c r="I27" s="27" t="s">
        <v>23</v>
      </c>
      <c r="J27" s="12">
        <v>5</v>
      </c>
      <c r="K27" s="14">
        <v>2.2000000000000002</v>
      </c>
      <c r="L27" s="14">
        <v>1.5</v>
      </c>
      <c r="M27" s="14">
        <v>2.4</v>
      </c>
      <c r="N27" s="14"/>
      <c r="O27" s="68">
        <v>1</v>
      </c>
      <c r="P27" s="74">
        <f>W27:W56</f>
        <v>796.4</v>
      </c>
      <c r="Q27" s="12">
        <f t="shared" si="1"/>
        <v>350</v>
      </c>
      <c r="R27" s="14">
        <f t="shared" si="11"/>
        <v>158.4</v>
      </c>
      <c r="S27" s="14">
        <f t="shared" si="12"/>
        <v>60</v>
      </c>
      <c r="T27" s="14">
        <f t="shared" si="4"/>
        <v>108</v>
      </c>
      <c r="U27" s="14">
        <f t="shared" si="13"/>
        <v>0</v>
      </c>
      <c r="V27" s="14">
        <f t="shared" si="14"/>
        <v>120</v>
      </c>
      <c r="W27" s="28">
        <f t="shared" si="10"/>
        <v>796.4</v>
      </c>
    </row>
    <row r="28" spans="1:32" ht="21.75" customHeight="1">
      <c r="A28" s="7">
        <v>19</v>
      </c>
      <c r="B28" s="111">
        <v>45071</v>
      </c>
      <c r="C28" s="8" t="s">
        <v>35</v>
      </c>
      <c r="D28" s="119" t="s">
        <v>36</v>
      </c>
      <c r="E28" s="30" t="s">
        <v>70</v>
      </c>
      <c r="F28" s="29" t="s">
        <v>232</v>
      </c>
      <c r="G28" s="19" t="s">
        <v>236</v>
      </c>
      <c r="H28" s="113" t="s">
        <v>241</v>
      </c>
      <c r="I28" s="33"/>
      <c r="J28" s="12">
        <v>5</v>
      </c>
      <c r="K28" s="12">
        <v>2.2999999999999998</v>
      </c>
      <c r="L28" s="12">
        <v>1.5</v>
      </c>
      <c r="M28" s="12">
        <v>2.5</v>
      </c>
      <c r="N28" s="12"/>
      <c r="O28" s="65"/>
      <c r="P28" s="75">
        <f t="shared" ref="P28:P31" si="15">W28</f>
        <v>672.5</v>
      </c>
      <c r="Q28" s="12">
        <f t="shared" si="1"/>
        <v>350</v>
      </c>
      <c r="R28" s="14">
        <f t="shared" ref="R28:R31" si="16">K28*75</f>
        <v>172.5</v>
      </c>
      <c r="S28" s="14">
        <f t="shared" ref="S28:S31" si="17">L28*25</f>
        <v>37.5</v>
      </c>
      <c r="T28" s="14">
        <f t="shared" si="4"/>
        <v>112.5</v>
      </c>
      <c r="U28" s="14">
        <f t="shared" ref="U28:U31" si="18">N28*60</f>
        <v>0</v>
      </c>
      <c r="V28" s="14">
        <f t="shared" ref="V28:V31" si="19">O28*150</f>
        <v>0</v>
      </c>
      <c r="W28" s="13">
        <f t="shared" ref="W28:W31" si="20">SUM(Q28:V28)</f>
        <v>672.5</v>
      </c>
    </row>
    <row r="29" spans="1:32" ht="21.75" customHeight="1">
      <c r="A29" s="7">
        <v>20</v>
      </c>
      <c r="B29" s="111">
        <v>45072</v>
      </c>
      <c r="C29" s="8" t="s">
        <v>186</v>
      </c>
      <c r="D29" s="120" t="s">
        <v>172</v>
      </c>
      <c r="E29" s="36" t="s">
        <v>71</v>
      </c>
      <c r="F29" s="76" t="s">
        <v>141</v>
      </c>
      <c r="G29" s="36" t="s">
        <v>72</v>
      </c>
      <c r="H29" s="37" t="s">
        <v>240</v>
      </c>
      <c r="I29" s="38" t="s">
        <v>22</v>
      </c>
      <c r="J29" s="12">
        <v>5</v>
      </c>
      <c r="K29" s="12">
        <v>2.2000000000000002</v>
      </c>
      <c r="L29" s="12">
        <v>1.6</v>
      </c>
      <c r="M29" s="12">
        <v>2.2000000000000002</v>
      </c>
      <c r="N29" s="12">
        <v>1</v>
      </c>
      <c r="O29" s="65"/>
      <c r="P29" s="66">
        <f t="shared" si="15"/>
        <v>714</v>
      </c>
      <c r="Q29" s="12">
        <f t="shared" si="1"/>
        <v>350</v>
      </c>
      <c r="R29" s="14">
        <f t="shared" si="16"/>
        <v>165</v>
      </c>
      <c r="S29" s="14">
        <f t="shared" si="17"/>
        <v>40</v>
      </c>
      <c r="T29" s="14">
        <f t="shared" si="4"/>
        <v>99.000000000000014</v>
      </c>
      <c r="U29" s="14">
        <f t="shared" si="18"/>
        <v>60</v>
      </c>
      <c r="V29" s="14">
        <f t="shared" si="19"/>
        <v>0</v>
      </c>
      <c r="W29" s="13">
        <f t="shared" si="20"/>
        <v>714</v>
      </c>
    </row>
    <row r="30" spans="1:32" ht="21.75" customHeight="1">
      <c r="A30" s="7">
        <v>21</v>
      </c>
      <c r="B30" s="112">
        <v>45075</v>
      </c>
      <c r="C30" s="35" t="s">
        <v>73</v>
      </c>
      <c r="D30" s="102" t="s">
        <v>25</v>
      </c>
      <c r="E30" s="77" t="s">
        <v>74</v>
      </c>
      <c r="F30" s="77" t="s">
        <v>239</v>
      </c>
      <c r="G30" s="77" t="s">
        <v>142</v>
      </c>
      <c r="H30" s="78" t="s">
        <v>143</v>
      </c>
      <c r="I30" s="79"/>
      <c r="J30" s="80">
        <v>5</v>
      </c>
      <c r="K30" s="81">
        <v>2.2000000000000002</v>
      </c>
      <c r="L30" s="81">
        <v>1.7</v>
      </c>
      <c r="M30" s="81">
        <v>2</v>
      </c>
      <c r="N30" s="81"/>
      <c r="O30" s="82"/>
      <c r="P30" s="83">
        <f t="shared" si="15"/>
        <v>647.5</v>
      </c>
      <c r="Q30" s="80">
        <f t="shared" si="1"/>
        <v>350</v>
      </c>
      <c r="R30" s="81">
        <f t="shared" si="16"/>
        <v>165</v>
      </c>
      <c r="S30" s="81">
        <f t="shared" si="17"/>
        <v>42.5</v>
      </c>
      <c r="T30" s="81">
        <f t="shared" si="4"/>
        <v>90</v>
      </c>
      <c r="U30" s="81">
        <f t="shared" si="18"/>
        <v>0</v>
      </c>
      <c r="V30" s="81">
        <f t="shared" si="19"/>
        <v>0</v>
      </c>
      <c r="W30" s="84">
        <f t="shared" si="20"/>
        <v>647.5</v>
      </c>
      <c r="X30" s="4"/>
      <c r="Y30" s="4"/>
      <c r="Z30" s="4"/>
      <c r="AA30" s="4"/>
      <c r="AB30" s="4"/>
      <c r="AC30" s="4"/>
      <c r="AD30" s="4"/>
      <c r="AE30" s="4"/>
      <c r="AF30" s="4"/>
    </row>
    <row r="31" spans="1:32" ht="21.75" customHeight="1">
      <c r="A31" s="118">
        <v>22</v>
      </c>
      <c r="B31" s="125">
        <v>45076</v>
      </c>
      <c r="C31" s="32" t="s">
        <v>30</v>
      </c>
      <c r="D31" s="126" t="s">
        <v>25</v>
      </c>
      <c r="E31" s="77" t="s">
        <v>217</v>
      </c>
      <c r="F31" s="77" t="s">
        <v>243</v>
      </c>
      <c r="G31" s="77" t="s">
        <v>242</v>
      </c>
      <c r="H31" s="77" t="s">
        <v>218</v>
      </c>
      <c r="I31" s="38" t="s">
        <v>22</v>
      </c>
      <c r="J31" s="12">
        <v>5</v>
      </c>
      <c r="K31" s="12">
        <v>2</v>
      </c>
      <c r="L31" s="12">
        <v>1.3</v>
      </c>
      <c r="M31" s="12">
        <v>2.1</v>
      </c>
      <c r="N31" s="12">
        <v>1</v>
      </c>
      <c r="O31" s="12"/>
      <c r="P31" s="13">
        <f t="shared" si="15"/>
        <v>687</v>
      </c>
      <c r="Q31" s="12">
        <f t="shared" si="1"/>
        <v>350</v>
      </c>
      <c r="R31" s="14">
        <f t="shared" si="16"/>
        <v>150</v>
      </c>
      <c r="S31" s="14">
        <f t="shared" si="17"/>
        <v>32.5</v>
      </c>
      <c r="T31" s="14">
        <f t="shared" si="4"/>
        <v>94.5</v>
      </c>
      <c r="U31" s="14">
        <f t="shared" si="18"/>
        <v>60</v>
      </c>
      <c r="V31" s="14">
        <f t="shared" si="19"/>
        <v>0</v>
      </c>
      <c r="W31" s="13">
        <f t="shared" si="20"/>
        <v>687</v>
      </c>
      <c r="X31" s="4"/>
      <c r="Y31" s="4"/>
      <c r="Z31" s="4"/>
      <c r="AA31" s="4"/>
      <c r="AB31" s="4"/>
      <c r="AC31" s="4"/>
      <c r="AD31" s="4"/>
      <c r="AE31" s="4"/>
      <c r="AF31" s="4"/>
    </row>
    <row r="32" spans="1:32" s="117" customFormat="1" ht="21.75" customHeight="1">
      <c r="A32" s="118">
        <v>23</v>
      </c>
      <c r="B32" s="127">
        <v>45077</v>
      </c>
      <c r="C32" s="128" t="s">
        <v>188</v>
      </c>
      <c r="D32" s="131" t="s">
        <v>191</v>
      </c>
      <c r="E32" s="131" t="s">
        <v>193</v>
      </c>
      <c r="F32" s="131" t="s">
        <v>190</v>
      </c>
      <c r="G32" s="131" t="s">
        <v>189</v>
      </c>
      <c r="H32" s="131" t="s">
        <v>245</v>
      </c>
      <c r="I32" s="132" t="s">
        <v>23</v>
      </c>
      <c r="J32" s="12">
        <v>5</v>
      </c>
      <c r="K32" s="14">
        <v>2</v>
      </c>
      <c r="L32" s="14">
        <v>1.8</v>
      </c>
      <c r="M32" s="14">
        <v>2</v>
      </c>
      <c r="N32" s="14"/>
      <c r="O32" s="14">
        <v>1</v>
      </c>
      <c r="P32" s="13">
        <f>W32</f>
        <v>785</v>
      </c>
      <c r="Q32" s="12">
        <f>J32*70</f>
        <v>350</v>
      </c>
      <c r="R32" s="14">
        <f>K32*75</f>
        <v>150</v>
      </c>
      <c r="S32" s="14">
        <f>L32*25</f>
        <v>45</v>
      </c>
      <c r="T32" s="14">
        <f>M32*45</f>
        <v>90</v>
      </c>
      <c r="U32" s="14">
        <f>N32*60</f>
        <v>0</v>
      </c>
      <c r="V32" s="14">
        <f>O32*150</f>
        <v>150</v>
      </c>
      <c r="W32" s="13">
        <f>SUM(Q32:V32)</f>
        <v>785</v>
      </c>
      <c r="X32" s="4"/>
      <c r="Y32" s="4"/>
      <c r="Z32" s="4"/>
      <c r="AA32" s="4"/>
      <c r="AB32" s="4"/>
      <c r="AC32" s="4"/>
      <c r="AD32" s="4"/>
      <c r="AE32" s="4"/>
      <c r="AF32" s="4"/>
    </row>
    <row r="33" spans="1:32" ht="18" customHeight="1">
      <c r="A33" s="185" t="s">
        <v>78</v>
      </c>
      <c r="B33" s="186"/>
      <c r="C33" s="186"/>
      <c r="D33" s="186"/>
      <c r="E33" s="186"/>
      <c r="F33" s="186"/>
      <c r="G33" s="186"/>
      <c r="H33" s="187"/>
      <c r="I33" s="42"/>
      <c r="J33" s="43">
        <f t="shared" ref="J33:W33" si="21">SUM(J10:J32)/23</f>
        <v>5</v>
      </c>
      <c r="K33" s="42">
        <f t="shared" si="21"/>
        <v>2.1000000000000005</v>
      </c>
      <c r="L33" s="43">
        <f t="shared" si="21"/>
        <v>1.5739130434782607</v>
      </c>
      <c r="M33" s="43">
        <f t="shared" si="21"/>
        <v>2.2913043478260873</v>
      </c>
      <c r="N33" s="42">
        <f t="shared" si="21"/>
        <v>0.47826086956521741</v>
      </c>
      <c r="O33" s="85">
        <f t="shared" si="21"/>
        <v>0.21739130434782608</v>
      </c>
      <c r="P33" s="86">
        <f t="shared" si="21"/>
        <v>710.99130434782603</v>
      </c>
      <c r="Q33" s="87">
        <f t="shared" si="21"/>
        <v>350</v>
      </c>
      <c r="R33" s="42">
        <f t="shared" si="21"/>
        <v>156.66521739130437</v>
      </c>
      <c r="S33" s="88">
        <f t="shared" si="21"/>
        <v>42.086956521739133</v>
      </c>
      <c r="T33" s="42">
        <f t="shared" si="21"/>
        <v>103.10869565217391</v>
      </c>
      <c r="U33" s="42">
        <f t="shared" si="21"/>
        <v>27.826086956521738</v>
      </c>
      <c r="V33" s="43">
        <f t="shared" si="21"/>
        <v>31.304347826086957</v>
      </c>
      <c r="W33" s="89">
        <f t="shared" si="21"/>
        <v>710.99130434782603</v>
      </c>
    </row>
    <row r="34" spans="1:32" ht="15.75" customHeight="1">
      <c r="A34" s="47" t="s">
        <v>79</v>
      </c>
      <c r="B34" s="47"/>
      <c r="C34" s="47"/>
      <c r="D34" s="47"/>
      <c r="E34" s="47"/>
      <c r="F34" s="47"/>
      <c r="G34" s="47"/>
      <c r="H34" s="4"/>
      <c r="I34" s="4"/>
      <c r="J34" s="1"/>
      <c r="K34" s="1"/>
      <c r="L34" s="1"/>
      <c r="M34" s="1"/>
      <c r="N34" s="1"/>
      <c r="O34" s="1"/>
      <c r="P34" s="48"/>
      <c r="AD34" s="47"/>
      <c r="AE34" s="47"/>
      <c r="AF34" s="47"/>
    </row>
    <row r="35" spans="1:32" ht="15.75" customHeight="1">
      <c r="A35" s="49" t="s">
        <v>80</v>
      </c>
      <c r="B35" s="47"/>
      <c r="C35" s="47"/>
      <c r="D35" s="47"/>
      <c r="E35" s="47"/>
      <c r="F35" s="47"/>
      <c r="G35" s="47"/>
      <c r="H35" s="4"/>
      <c r="I35" s="4"/>
      <c r="J35" s="1"/>
      <c r="K35" s="1"/>
      <c r="L35" s="1"/>
      <c r="M35" s="1"/>
      <c r="N35" s="1"/>
      <c r="O35" s="1"/>
      <c r="AD35" s="4"/>
      <c r="AE35" s="4"/>
      <c r="AF35" s="4"/>
    </row>
    <row r="36" spans="1:32" ht="18.75" customHeight="1">
      <c r="A36" s="49" t="s">
        <v>81</v>
      </c>
      <c r="B36" s="47"/>
      <c r="C36" s="47"/>
      <c r="D36" s="47"/>
      <c r="E36" s="47"/>
      <c r="F36" s="47"/>
      <c r="G36" s="47"/>
      <c r="H36" s="4"/>
      <c r="I36" s="4"/>
      <c r="J36" s="1"/>
      <c r="K36" s="1"/>
      <c r="L36" s="1"/>
      <c r="M36" s="1"/>
      <c r="N36" s="1"/>
      <c r="O36" s="1"/>
      <c r="Q36" s="50"/>
      <c r="R36" s="50"/>
      <c r="S36" s="50"/>
      <c r="T36" s="50"/>
      <c r="U36" s="50"/>
      <c r="V36" s="50"/>
      <c r="W36" s="50"/>
      <c r="X36" s="50"/>
      <c r="Y36" s="50"/>
      <c r="Z36" s="50"/>
      <c r="AA36" s="50"/>
      <c r="AB36" s="50"/>
      <c r="AC36" s="50"/>
      <c r="AD36" s="50"/>
      <c r="AE36" s="50"/>
      <c r="AF36" s="50"/>
    </row>
    <row r="37" spans="1:32" ht="33" customHeight="1">
      <c r="A37" s="188" t="s">
        <v>82</v>
      </c>
      <c r="B37" s="167"/>
      <c r="C37" s="47"/>
      <c r="D37" s="47"/>
      <c r="E37" s="47"/>
      <c r="F37" s="47"/>
      <c r="G37" s="47"/>
      <c r="H37" s="47"/>
      <c r="I37" s="47"/>
      <c r="J37" s="47"/>
      <c r="K37" s="47"/>
      <c r="L37" s="47"/>
      <c r="M37" s="47"/>
      <c r="N37" s="47"/>
      <c r="O37" s="47"/>
      <c r="P37" s="47"/>
      <c r="Q37" s="50"/>
      <c r="R37" s="50"/>
      <c r="S37" s="50"/>
      <c r="T37" s="50"/>
      <c r="U37" s="50"/>
      <c r="V37" s="50"/>
      <c r="W37" s="50"/>
      <c r="X37" s="50"/>
      <c r="Y37" s="50"/>
      <c r="Z37" s="50"/>
      <c r="AA37" s="50"/>
      <c r="AB37" s="50"/>
      <c r="AC37" s="50"/>
      <c r="AD37" s="50"/>
      <c r="AE37" s="50"/>
      <c r="AF37" s="50"/>
    </row>
    <row r="38" spans="1:32" ht="17.25" customHeight="1">
      <c r="A38" s="189" t="s">
        <v>83</v>
      </c>
      <c r="B38" s="167"/>
      <c r="C38" s="4" t="s">
        <v>84</v>
      </c>
      <c r="D38" s="4"/>
      <c r="E38" s="4"/>
      <c r="F38" s="4"/>
      <c r="G38" s="4"/>
      <c r="H38" s="4"/>
      <c r="I38" s="4"/>
      <c r="J38" s="4"/>
      <c r="K38" s="4"/>
      <c r="L38" s="4"/>
      <c r="M38" s="4"/>
      <c r="N38" s="4"/>
      <c r="O38" s="4"/>
      <c r="P38" s="4"/>
    </row>
    <row r="39" spans="1:32" ht="15.75" customHeight="1">
      <c r="A39" s="195" t="s">
        <v>85</v>
      </c>
      <c r="B39" s="167"/>
      <c r="C39" s="167"/>
      <c r="D39" s="167"/>
      <c r="E39" s="167"/>
      <c r="F39" s="167"/>
      <c r="G39" s="167"/>
      <c r="H39" s="167"/>
      <c r="I39" s="167"/>
      <c r="J39" s="167"/>
      <c r="K39" s="167"/>
      <c r="L39" s="167"/>
      <c r="M39" s="167"/>
      <c r="N39" s="167"/>
      <c r="O39" s="167"/>
      <c r="P39" s="167"/>
    </row>
    <row r="40" spans="1:32" ht="15.75" customHeight="1">
      <c r="B40" s="196" t="s">
        <v>86</v>
      </c>
      <c r="C40" s="167"/>
      <c r="D40" s="167"/>
      <c r="E40" s="167"/>
      <c r="F40" s="167"/>
      <c r="G40" s="167"/>
      <c r="H40" s="167"/>
      <c r="I40" s="167"/>
      <c r="J40" s="167"/>
      <c r="K40" s="167"/>
      <c r="L40" s="167"/>
      <c r="M40" s="167"/>
      <c r="N40" s="167"/>
      <c r="O40" s="167"/>
    </row>
    <row r="41" spans="1:32" ht="15.75" customHeight="1">
      <c r="B41" s="196" t="s">
        <v>87</v>
      </c>
      <c r="C41" s="167"/>
      <c r="D41" s="167"/>
      <c r="E41" s="167"/>
      <c r="F41" s="167"/>
      <c r="G41" s="167"/>
      <c r="H41" s="167"/>
      <c r="I41" s="167"/>
      <c r="J41" s="167"/>
      <c r="K41" s="167"/>
      <c r="L41" s="167"/>
      <c r="M41" s="167"/>
      <c r="N41" s="167"/>
      <c r="O41" s="167"/>
    </row>
    <row r="42" spans="1:32" ht="23.25" customHeight="1">
      <c r="A42" s="52" t="s">
        <v>88</v>
      </c>
      <c r="B42" s="196" t="s">
        <v>89</v>
      </c>
      <c r="C42" s="167"/>
      <c r="D42" s="167"/>
      <c r="E42" s="167"/>
      <c r="F42" s="167"/>
      <c r="G42" s="167"/>
      <c r="H42" s="167"/>
      <c r="I42" s="167"/>
      <c r="J42" s="167"/>
      <c r="K42" s="167"/>
      <c r="L42" s="167"/>
      <c r="M42" s="167"/>
      <c r="N42" s="167"/>
      <c r="O42" s="167"/>
    </row>
    <row r="43" spans="1:32" ht="23.25" customHeight="1">
      <c r="A43" s="52"/>
      <c r="B43" s="51"/>
      <c r="C43" s="51"/>
      <c r="D43" s="51"/>
      <c r="E43" s="51"/>
      <c r="F43" s="51"/>
      <c r="G43" s="51"/>
      <c r="H43" s="51"/>
      <c r="I43" s="51"/>
      <c r="J43" s="51"/>
      <c r="K43" s="51"/>
      <c r="L43" s="51"/>
      <c r="M43" s="51"/>
      <c r="N43" s="51"/>
      <c r="O43" s="51"/>
    </row>
    <row r="44" spans="1:32" ht="23.25" customHeight="1">
      <c r="A44" s="52"/>
      <c r="B44" s="51"/>
      <c r="C44" s="51"/>
      <c r="D44" s="51"/>
      <c r="E44" s="51"/>
      <c r="F44" s="51"/>
      <c r="G44" s="51"/>
      <c r="H44" s="51"/>
      <c r="I44" s="51"/>
      <c r="J44" s="51"/>
      <c r="K44" s="51"/>
      <c r="L44" s="51"/>
      <c r="M44" s="51"/>
      <c r="N44" s="51"/>
      <c r="O44" s="51"/>
    </row>
    <row r="45" spans="1:32" ht="20.25" customHeight="1">
      <c r="A45" s="52" t="s">
        <v>194</v>
      </c>
      <c r="B45" s="4"/>
      <c r="C45" s="4"/>
      <c r="D45" s="4"/>
      <c r="E45" s="4"/>
      <c r="F45" s="4"/>
      <c r="G45" s="4"/>
      <c r="H45" s="4"/>
      <c r="I45" s="4"/>
    </row>
    <row r="46" spans="1:32" ht="15.75" customHeight="1">
      <c r="A46" s="166" t="s">
        <v>195</v>
      </c>
      <c r="B46" s="167"/>
      <c r="C46" s="167"/>
      <c r="D46" s="167"/>
      <c r="E46" s="167"/>
      <c r="F46" s="167"/>
      <c r="G46" s="167"/>
      <c r="H46" s="167"/>
      <c r="I46" s="167"/>
      <c r="J46" s="167"/>
      <c r="K46" s="167"/>
      <c r="N46" s="1"/>
    </row>
    <row r="47" spans="1:32" ht="15.75" customHeight="1">
      <c r="A47" s="53" t="s">
        <v>90</v>
      </c>
    </row>
    <row r="48" spans="1:32" ht="48" customHeight="1">
      <c r="A48" s="54" t="s">
        <v>91</v>
      </c>
      <c r="B48" s="168" t="s">
        <v>92</v>
      </c>
      <c r="C48" s="164"/>
      <c r="D48" s="165"/>
      <c r="E48" s="55" t="s">
        <v>93</v>
      </c>
      <c r="F48" s="56" t="s">
        <v>94</v>
      </c>
      <c r="G48" s="57" t="s">
        <v>95</v>
      </c>
      <c r="H48" s="168" t="s">
        <v>96</v>
      </c>
      <c r="I48" s="164"/>
      <c r="J48" s="164"/>
      <c r="K48" s="164"/>
      <c r="L48" s="165"/>
    </row>
    <row r="49" spans="1:12" ht="30" customHeight="1">
      <c r="A49" s="58" t="s">
        <v>97</v>
      </c>
      <c r="B49" s="163"/>
      <c r="C49" s="164"/>
      <c r="D49" s="165"/>
      <c r="E49" s="11"/>
      <c r="F49" s="11"/>
      <c r="G49" s="11"/>
      <c r="H49" s="163" t="s">
        <v>144</v>
      </c>
      <c r="I49" s="164"/>
      <c r="J49" s="164"/>
      <c r="K49" s="164"/>
      <c r="L49" s="165"/>
    </row>
    <row r="50" spans="1:12" ht="30" customHeight="1">
      <c r="A50" s="59" t="s">
        <v>99</v>
      </c>
      <c r="B50" s="163"/>
      <c r="C50" s="164"/>
      <c r="D50" s="165"/>
      <c r="E50" s="11"/>
      <c r="F50" s="11"/>
      <c r="G50" s="11"/>
      <c r="H50" s="163" t="s">
        <v>145</v>
      </c>
      <c r="I50" s="164"/>
      <c r="J50" s="164"/>
      <c r="K50" s="164"/>
      <c r="L50" s="165"/>
    </row>
    <row r="51" spans="1:12" ht="30" customHeight="1">
      <c r="A51" s="59" t="s">
        <v>101</v>
      </c>
      <c r="B51" s="163"/>
      <c r="C51" s="164"/>
      <c r="D51" s="165"/>
      <c r="E51" s="11"/>
      <c r="F51" s="11"/>
      <c r="G51" s="11"/>
      <c r="H51" s="163" t="s">
        <v>146</v>
      </c>
      <c r="I51" s="164"/>
      <c r="J51" s="164"/>
      <c r="K51" s="164"/>
      <c r="L51" s="165"/>
    </row>
    <row r="52" spans="1:12" ht="30" customHeight="1">
      <c r="A52" s="59" t="s">
        <v>103</v>
      </c>
      <c r="B52" s="163"/>
      <c r="C52" s="164"/>
      <c r="D52" s="165"/>
      <c r="E52" s="11"/>
      <c r="F52" s="11"/>
      <c r="G52" s="11"/>
      <c r="H52" s="163" t="s">
        <v>147</v>
      </c>
      <c r="I52" s="164"/>
      <c r="J52" s="164"/>
      <c r="K52" s="164"/>
      <c r="L52" s="165"/>
    </row>
    <row r="53" spans="1:12" ht="30" customHeight="1">
      <c r="A53" s="59" t="s">
        <v>21</v>
      </c>
      <c r="B53" s="163"/>
      <c r="C53" s="164"/>
      <c r="D53" s="165"/>
      <c r="E53" s="11"/>
      <c r="F53" s="11"/>
      <c r="G53" s="11"/>
      <c r="H53" s="163" t="s">
        <v>148</v>
      </c>
      <c r="I53" s="164"/>
      <c r="J53" s="164"/>
      <c r="K53" s="164"/>
      <c r="L53" s="165"/>
    </row>
    <row r="54" spans="1:12" ht="30" customHeight="1">
      <c r="A54" s="59" t="s">
        <v>106</v>
      </c>
      <c r="B54" s="163"/>
      <c r="C54" s="164"/>
      <c r="D54" s="165"/>
      <c r="E54" s="60"/>
      <c r="F54" s="11"/>
      <c r="G54" s="11"/>
      <c r="H54" s="169"/>
      <c r="I54" s="164"/>
      <c r="J54" s="164"/>
      <c r="K54" s="164"/>
      <c r="L54" s="165"/>
    </row>
    <row r="55" spans="1:12" ht="15.75" customHeight="1">
      <c r="A55" s="61" t="s">
        <v>149</v>
      </c>
    </row>
    <row r="56" spans="1:12" ht="15.75" customHeight="1">
      <c r="A56" s="61" t="s">
        <v>150</v>
      </c>
    </row>
    <row r="57" spans="1:12" ht="15.75" customHeight="1">
      <c r="A57" s="61" t="s">
        <v>109</v>
      </c>
    </row>
    <row r="58" spans="1:12" ht="15.75" customHeight="1">
      <c r="A58" s="62" t="s">
        <v>151</v>
      </c>
    </row>
    <row r="59" spans="1:12" ht="15.75" customHeight="1"/>
    <row r="60" spans="1:12" ht="15.75" customHeight="1">
      <c r="A60" s="50"/>
    </row>
    <row r="61" spans="1:12" ht="19.5" customHeight="1">
      <c r="A61" s="52" t="str">
        <f>A45:I45</f>
        <v xml:space="preserve">       台南市安順國小112.5月份學校供應量反映表</v>
      </c>
      <c r="B61" s="63"/>
      <c r="C61" s="63"/>
      <c r="D61" s="63"/>
      <c r="E61" s="63"/>
      <c r="F61" s="63"/>
      <c r="G61" s="63"/>
      <c r="H61" s="63"/>
      <c r="I61" s="64"/>
      <c r="J61" s="64"/>
    </row>
    <row r="62" spans="1:12" ht="15.75" customHeight="1">
      <c r="A62" s="166" t="str">
        <f>A46</f>
        <v xml:space="preserve">                                           班級：                            調查日期：  112年 5月1日</v>
      </c>
      <c r="B62" s="167"/>
      <c r="C62" s="167"/>
      <c r="D62" s="167"/>
      <c r="E62" s="167"/>
      <c r="F62" s="167"/>
      <c r="G62" s="167"/>
      <c r="H62" s="167"/>
      <c r="I62" s="167"/>
      <c r="J62" s="167"/>
      <c r="K62" s="167"/>
    </row>
    <row r="63" spans="1:12" ht="15.75" customHeight="1">
      <c r="A63" s="53" t="s">
        <v>90</v>
      </c>
    </row>
    <row r="64" spans="1:12" ht="36" customHeight="1">
      <c r="A64" s="54" t="s">
        <v>91</v>
      </c>
      <c r="B64" s="168" t="s">
        <v>92</v>
      </c>
      <c r="C64" s="164"/>
      <c r="D64" s="165"/>
      <c r="E64" s="55" t="s">
        <v>93</v>
      </c>
      <c r="F64" s="56" t="s">
        <v>94</v>
      </c>
      <c r="G64" s="57" t="s">
        <v>95</v>
      </c>
      <c r="H64" s="168" t="s">
        <v>96</v>
      </c>
      <c r="I64" s="164"/>
      <c r="J64" s="164"/>
      <c r="K64" s="164"/>
      <c r="L64" s="165"/>
    </row>
    <row r="65" spans="1:12" ht="30" customHeight="1">
      <c r="A65" s="58" t="s">
        <v>97</v>
      </c>
      <c r="B65" s="163"/>
      <c r="C65" s="164"/>
      <c r="D65" s="165"/>
      <c r="E65" s="11"/>
      <c r="F65" s="11"/>
      <c r="G65" s="11"/>
      <c r="H65" s="163" t="s">
        <v>152</v>
      </c>
      <c r="I65" s="164"/>
      <c r="J65" s="164"/>
      <c r="K65" s="164"/>
      <c r="L65" s="165"/>
    </row>
    <row r="66" spans="1:12" ht="30" customHeight="1">
      <c r="A66" s="59" t="s">
        <v>99</v>
      </c>
      <c r="B66" s="163"/>
      <c r="C66" s="164"/>
      <c r="D66" s="165"/>
      <c r="E66" s="11"/>
      <c r="F66" s="11"/>
      <c r="G66" s="11"/>
      <c r="H66" s="163" t="s">
        <v>153</v>
      </c>
      <c r="I66" s="164"/>
      <c r="J66" s="164"/>
      <c r="K66" s="164"/>
      <c r="L66" s="165"/>
    </row>
    <row r="67" spans="1:12" ht="30" customHeight="1">
      <c r="A67" s="59" t="s">
        <v>101</v>
      </c>
      <c r="B67" s="163"/>
      <c r="C67" s="164"/>
      <c r="D67" s="165"/>
      <c r="E67" s="11"/>
      <c r="F67" s="11"/>
      <c r="G67" s="11"/>
      <c r="H67" s="163" t="s">
        <v>154</v>
      </c>
      <c r="I67" s="164"/>
      <c r="J67" s="164"/>
      <c r="K67" s="164"/>
      <c r="L67" s="165"/>
    </row>
    <row r="68" spans="1:12" ht="30" customHeight="1">
      <c r="A68" s="59" t="s">
        <v>103</v>
      </c>
      <c r="B68" s="163"/>
      <c r="C68" s="164"/>
      <c r="D68" s="165"/>
      <c r="E68" s="11"/>
      <c r="F68" s="11"/>
      <c r="G68" s="11"/>
      <c r="H68" s="163" t="s">
        <v>155</v>
      </c>
      <c r="I68" s="164"/>
      <c r="J68" s="164"/>
      <c r="K68" s="164"/>
      <c r="L68" s="165"/>
    </row>
    <row r="69" spans="1:12" ht="27.75" customHeight="1">
      <c r="A69" s="59" t="s">
        <v>21</v>
      </c>
      <c r="B69" s="163"/>
      <c r="C69" s="164"/>
      <c r="D69" s="165"/>
      <c r="E69" s="11"/>
      <c r="F69" s="11"/>
      <c r="G69" s="11"/>
      <c r="H69" s="163" t="s">
        <v>156</v>
      </c>
      <c r="I69" s="164"/>
      <c r="J69" s="164"/>
      <c r="K69" s="164"/>
      <c r="L69" s="165"/>
    </row>
    <row r="70" spans="1:12" ht="28.5" customHeight="1">
      <c r="A70" s="59" t="s">
        <v>106</v>
      </c>
      <c r="B70" s="163"/>
      <c r="C70" s="164"/>
      <c r="D70" s="165"/>
      <c r="E70" s="60"/>
      <c r="F70" s="11"/>
      <c r="G70" s="11"/>
      <c r="H70" s="169"/>
      <c r="I70" s="164"/>
      <c r="J70" s="164"/>
      <c r="K70" s="164"/>
      <c r="L70" s="165"/>
    </row>
    <row r="71" spans="1:12" ht="23.25" customHeight="1">
      <c r="A71" s="61" t="s">
        <v>157</v>
      </c>
    </row>
    <row r="72" spans="1:12" ht="24.75" customHeight="1">
      <c r="A72" s="61" t="s">
        <v>158</v>
      </c>
    </row>
    <row r="73" spans="1:12" ht="27.75" customHeight="1">
      <c r="A73" s="61" t="s">
        <v>109</v>
      </c>
    </row>
    <row r="74" spans="1:12" ht="27" customHeight="1">
      <c r="A74" s="62" t="s">
        <v>159</v>
      </c>
    </row>
    <row r="75" spans="1:12" ht="15.75" customHeight="1"/>
    <row r="76" spans="1:12" ht="15.75" customHeight="1"/>
    <row r="77" spans="1:12" ht="15.75" customHeight="1"/>
    <row r="78" spans="1:12" ht="15.75" customHeight="1"/>
    <row r="79" spans="1:12" ht="15.75" customHeight="1"/>
    <row r="80" spans="1: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63">
    <mergeCell ref="H67:L67"/>
    <mergeCell ref="H68:L68"/>
    <mergeCell ref="H69:L69"/>
    <mergeCell ref="H70:L70"/>
    <mergeCell ref="B66:D66"/>
    <mergeCell ref="B67:D67"/>
    <mergeCell ref="B68:D68"/>
    <mergeCell ref="B69:D69"/>
    <mergeCell ref="B70:D70"/>
    <mergeCell ref="B41:O41"/>
    <mergeCell ref="B42:O42"/>
    <mergeCell ref="A46:K46"/>
    <mergeCell ref="B48:D48"/>
    <mergeCell ref="B49:D49"/>
    <mergeCell ref="Q7:Q9"/>
    <mergeCell ref="R7:R9"/>
    <mergeCell ref="S7:S9"/>
    <mergeCell ref="P8:P9"/>
    <mergeCell ref="N8:N9"/>
    <mergeCell ref="O8:O9"/>
    <mergeCell ref="B65:D65"/>
    <mergeCell ref="H65:L65"/>
    <mergeCell ref="H66:L66"/>
    <mergeCell ref="A1:C6"/>
    <mergeCell ref="D5:O5"/>
    <mergeCell ref="D6:O6"/>
    <mergeCell ref="A7:O7"/>
    <mergeCell ref="A33:H33"/>
    <mergeCell ref="A37:B37"/>
    <mergeCell ref="A38:B38"/>
    <mergeCell ref="H48:L48"/>
    <mergeCell ref="H49:L49"/>
    <mergeCell ref="A39:P39"/>
    <mergeCell ref="B40:O40"/>
    <mergeCell ref="H53:L53"/>
    <mergeCell ref="H54:L54"/>
    <mergeCell ref="A62:K62"/>
    <mergeCell ref="B64:D64"/>
    <mergeCell ref="H64:L64"/>
    <mergeCell ref="B53:D53"/>
    <mergeCell ref="B54:D54"/>
    <mergeCell ref="B50:D50"/>
    <mergeCell ref="H50:L50"/>
    <mergeCell ref="B51:D51"/>
    <mergeCell ref="H51:L51"/>
    <mergeCell ref="B52:D52"/>
    <mergeCell ref="H52:L52"/>
    <mergeCell ref="T7:T9"/>
    <mergeCell ref="U7:U9"/>
    <mergeCell ref="V7:V9"/>
    <mergeCell ref="W7:W9"/>
    <mergeCell ref="A8:A9"/>
    <mergeCell ref="B8:B9"/>
    <mergeCell ref="C8:C9"/>
    <mergeCell ref="D8:D9"/>
    <mergeCell ref="E8:E9"/>
    <mergeCell ref="F8:F9"/>
    <mergeCell ref="G8:G9"/>
    <mergeCell ref="H8:H9"/>
    <mergeCell ref="J8:J9"/>
    <mergeCell ref="K8:K9"/>
    <mergeCell ref="L8:L9"/>
    <mergeCell ref="M8:M9"/>
  </mergeCells>
  <phoneticPr fontId="39" type="noConversion"/>
  <pageMargins left="0" right="0" top="0.23622047244094491" bottom="0.15748031496062992"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112.5</vt:lpstr>
      <vt:lpstr>112.5 素</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user</cp:lastModifiedBy>
  <cp:lastPrinted>2023-04-14T06:49:17Z</cp:lastPrinted>
  <dcterms:created xsi:type="dcterms:W3CDTF">2011-03-30T01:26:20Z</dcterms:created>
  <dcterms:modified xsi:type="dcterms:W3CDTF">2023-04-21T02:51:19Z</dcterms:modified>
</cp:coreProperties>
</file>