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0\點心表\"/>
    </mc:Choice>
  </mc:AlternateContent>
  <bookViews>
    <workbookView xWindow="0" yWindow="0" windowWidth="20460" windowHeight="7560"/>
  </bookViews>
  <sheets>
    <sheet name="篤行" sheetId="1" r:id="rId1"/>
    <sheet name="篤行明細(1)" sheetId="2" state="hidden" r:id="rId2"/>
    <sheet name="篤行明細(2)" sheetId="3" state="hidden" r:id="rId3"/>
    <sheet name="篤行明細(3)" sheetId="4" state="hidden" r:id="rId4"/>
    <sheet name="篤行明細(4)" sheetId="5" state="hidden" r:id="rId5"/>
    <sheet name="篤行明細(5)" sheetId="6" state="hidden" r:id="rId6"/>
  </sheets>
  <definedNames>
    <definedName name="_xlnm.Print_Area" localSheetId="0">篤行!$A$1:$T$48</definedName>
  </definedNames>
  <calcPr calcId="162913"/>
</workbook>
</file>

<file path=xl/calcChain.xml><?xml version="1.0" encoding="utf-8"?>
<calcChain xmlns="http://schemas.openxmlformats.org/spreadsheetml/2006/main">
  <c r="AL46" i="6" l="1"/>
  <c r="AK45" i="6"/>
  <c r="AM45" i="6" s="1"/>
  <c r="AF45" i="6"/>
  <c r="AL44" i="6"/>
  <c r="AJ44" i="6"/>
  <c r="AF44" i="6"/>
  <c r="AK43" i="6"/>
  <c r="AJ43" i="6"/>
  <c r="AM43" i="6" s="1"/>
  <c r="AF43" i="6"/>
  <c r="AL42" i="6"/>
  <c r="AJ42" i="6"/>
  <c r="AF42" i="6"/>
  <c r="AF41" i="6"/>
  <c r="AL34" i="6"/>
  <c r="AK33" i="6"/>
  <c r="AM33" i="6" s="1"/>
  <c r="AF33" i="6"/>
  <c r="AL32" i="6"/>
  <c r="AJ32" i="6"/>
  <c r="AF32" i="6"/>
  <c r="AK31" i="6"/>
  <c r="AJ31" i="6"/>
  <c r="AF31" i="6"/>
  <c r="AL30" i="6"/>
  <c r="AJ30" i="6"/>
  <c r="AF30" i="6"/>
  <c r="AF29" i="6"/>
  <c r="AL22" i="6"/>
  <c r="AK21" i="6"/>
  <c r="AM21" i="6" s="1"/>
  <c r="AF21" i="6"/>
  <c r="AL20" i="6"/>
  <c r="AJ20" i="6"/>
  <c r="AF20" i="6"/>
  <c r="AK19" i="6"/>
  <c r="AJ19" i="6"/>
  <c r="AF19" i="6"/>
  <c r="AL18" i="6"/>
  <c r="AJ18" i="6"/>
  <c r="AF18" i="6"/>
  <c r="AF17" i="6"/>
  <c r="AL10" i="6"/>
  <c r="AK9" i="6"/>
  <c r="AM9" i="6" s="1"/>
  <c r="AF9" i="6"/>
  <c r="AL8" i="6"/>
  <c r="AJ8" i="6"/>
  <c r="AM8" i="6" s="1"/>
  <c r="AF8" i="6"/>
  <c r="AK7" i="6"/>
  <c r="AJ7" i="6"/>
  <c r="AF7" i="6"/>
  <c r="AL6" i="6"/>
  <c r="AJ6" i="6"/>
  <c r="AJ15" i="6" s="1"/>
  <c r="AF6" i="6"/>
  <c r="AF5" i="6"/>
  <c r="AL58" i="5"/>
  <c r="AK57" i="5"/>
  <c r="AM57" i="5" s="1"/>
  <c r="AF57" i="5"/>
  <c r="AL56" i="5"/>
  <c r="AJ56" i="5"/>
  <c r="AF56" i="5"/>
  <c r="AK55" i="5"/>
  <c r="AJ55" i="5"/>
  <c r="AM55" i="5" s="1"/>
  <c r="AF55" i="5"/>
  <c r="AL54" i="5"/>
  <c r="AJ54" i="5"/>
  <c r="AF54" i="5"/>
  <c r="AF53" i="5"/>
  <c r="AL46" i="5"/>
  <c r="AK45" i="5"/>
  <c r="AM45" i="5" s="1"/>
  <c r="AF45" i="5"/>
  <c r="AL44" i="5"/>
  <c r="AJ44" i="5"/>
  <c r="AF44" i="5"/>
  <c r="AK43" i="5"/>
  <c r="AK51" i="5" s="1"/>
  <c r="AJ43" i="5"/>
  <c r="AF43" i="5"/>
  <c r="AL42" i="5"/>
  <c r="AJ42" i="5"/>
  <c r="AF42" i="5"/>
  <c r="AF41" i="5"/>
  <c r="AL34" i="5"/>
  <c r="AK33" i="5"/>
  <c r="AM33" i="5" s="1"/>
  <c r="AF33" i="5"/>
  <c r="AL32" i="5"/>
  <c r="AJ32" i="5"/>
  <c r="AF32" i="5"/>
  <c r="AK31" i="5"/>
  <c r="AJ31" i="5"/>
  <c r="AF31" i="5"/>
  <c r="AL30" i="5"/>
  <c r="AL39" i="5" s="1"/>
  <c r="AJ30" i="5"/>
  <c r="AF30" i="5"/>
  <c r="AF29" i="5"/>
  <c r="AL22" i="5"/>
  <c r="AK21" i="5"/>
  <c r="AM21" i="5" s="1"/>
  <c r="AF21" i="5"/>
  <c r="AL20" i="5"/>
  <c r="AJ20" i="5"/>
  <c r="AM20" i="5" s="1"/>
  <c r="AF20" i="5"/>
  <c r="AK19" i="5"/>
  <c r="AJ19" i="5"/>
  <c r="AF19" i="5"/>
  <c r="AL18" i="5"/>
  <c r="AJ18" i="5"/>
  <c r="AF18" i="5"/>
  <c r="AF17" i="5"/>
  <c r="AL10" i="5"/>
  <c r="AK9" i="5"/>
  <c r="AM9" i="5" s="1"/>
  <c r="AF9" i="5"/>
  <c r="AL8" i="5"/>
  <c r="AJ8" i="5"/>
  <c r="AM8" i="5" s="1"/>
  <c r="AF8" i="5"/>
  <c r="AK7" i="5"/>
  <c r="AJ7" i="5"/>
  <c r="AM7" i="5" s="1"/>
  <c r="AF7" i="5"/>
  <c r="AL6" i="5"/>
  <c r="AJ6" i="5"/>
  <c r="AF6" i="5"/>
  <c r="AF5" i="5"/>
  <c r="AL58" i="4"/>
  <c r="AK57" i="4"/>
  <c r="AM57" i="4" s="1"/>
  <c r="AF57" i="4"/>
  <c r="AL56" i="4"/>
  <c r="AJ56" i="4"/>
  <c r="AF56" i="4"/>
  <c r="AK55" i="4"/>
  <c r="AJ55" i="4"/>
  <c r="AF55" i="4"/>
  <c r="AL54" i="4"/>
  <c r="AJ54" i="4"/>
  <c r="AF54" i="4"/>
  <c r="AF53" i="4"/>
  <c r="AL46" i="4"/>
  <c r="AK45" i="4"/>
  <c r="AM45" i="4" s="1"/>
  <c r="AF45" i="4"/>
  <c r="AL44" i="4"/>
  <c r="AJ44" i="4"/>
  <c r="AF44" i="4"/>
  <c r="AK43" i="4"/>
  <c r="AJ43" i="4"/>
  <c r="AF43" i="4"/>
  <c r="AL42" i="4"/>
  <c r="AJ42" i="4"/>
  <c r="AF42" i="4"/>
  <c r="AF41" i="4"/>
  <c r="AL34" i="4"/>
  <c r="AK33" i="4"/>
  <c r="AM33" i="4" s="1"/>
  <c r="AF33" i="4"/>
  <c r="AL32" i="4"/>
  <c r="AJ32" i="4"/>
  <c r="AM32" i="4" s="1"/>
  <c r="AF32" i="4"/>
  <c r="AK31" i="4"/>
  <c r="AJ31" i="4"/>
  <c r="AF31" i="4"/>
  <c r="AL30" i="4"/>
  <c r="AJ30" i="4"/>
  <c r="AF30" i="4"/>
  <c r="AF29" i="4"/>
  <c r="AL22" i="4"/>
  <c r="AK21" i="4"/>
  <c r="AM21" i="4" s="1"/>
  <c r="AF21" i="4"/>
  <c r="AL20" i="4"/>
  <c r="AJ20" i="4"/>
  <c r="AF20" i="4"/>
  <c r="AK19" i="4"/>
  <c r="AJ19" i="4"/>
  <c r="AM19" i="4" s="1"/>
  <c r="AF19" i="4"/>
  <c r="AL18" i="4"/>
  <c r="AJ18" i="4"/>
  <c r="AF18" i="4"/>
  <c r="AF17" i="4"/>
  <c r="AL10" i="4"/>
  <c r="AK9" i="4"/>
  <c r="AM9" i="4" s="1"/>
  <c r="AF9" i="4"/>
  <c r="AL8" i="4"/>
  <c r="AJ8" i="4"/>
  <c r="AF8" i="4"/>
  <c r="AK7" i="4"/>
  <c r="AJ7" i="4"/>
  <c r="AF7" i="4"/>
  <c r="AL6" i="4"/>
  <c r="AJ6" i="4"/>
  <c r="AM6" i="4" s="1"/>
  <c r="AF6" i="4"/>
  <c r="AF5" i="4"/>
  <c r="AL58" i="3"/>
  <c r="AK57" i="3"/>
  <c r="AM57" i="3" s="1"/>
  <c r="AF57" i="3"/>
  <c r="AL56" i="3"/>
  <c r="AJ56" i="3"/>
  <c r="AM56" i="3" s="1"/>
  <c r="AF56" i="3"/>
  <c r="AK55" i="3"/>
  <c r="AJ55" i="3"/>
  <c r="AF55" i="3"/>
  <c r="AL54" i="3"/>
  <c r="AJ54" i="3"/>
  <c r="AF54" i="3"/>
  <c r="AF53" i="3"/>
  <c r="AL46" i="3"/>
  <c r="AK45" i="3"/>
  <c r="AM45" i="3" s="1"/>
  <c r="AF45" i="3"/>
  <c r="AL44" i="3"/>
  <c r="AJ44" i="3"/>
  <c r="AF44" i="3"/>
  <c r="AK43" i="3"/>
  <c r="AJ43" i="3"/>
  <c r="AF43" i="3"/>
  <c r="AL42" i="3"/>
  <c r="AJ42" i="3"/>
  <c r="AF42" i="3"/>
  <c r="AF41" i="3"/>
  <c r="AL34" i="3"/>
  <c r="AK33" i="3"/>
  <c r="AM33" i="3" s="1"/>
  <c r="AF33" i="3"/>
  <c r="AL32" i="3"/>
  <c r="AJ32" i="3"/>
  <c r="AF32" i="3"/>
  <c r="AK31" i="3"/>
  <c r="AK39" i="3" s="1"/>
  <c r="AJ31" i="3"/>
  <c r="AF31" i="3"/>
  <c r="AL30" i="3"/>
  <c r="AJ30" i="3"/>
  <c r="AF30" i="3"/>
  <c r="AF29" i="3"/>
  <c r="AL22" i="3"/>
  <c r="AK21" i="3"/>
  <c r="AM21" i="3" s="1"/>
  <c r="AF21" i="3"/>
  <c r="AL20" i="3"/>
  <c r="AJ20" i="3"/>
  <c r="AM20" i="3" s="1"/>
  <c r="AF20" i="3"/>
  <c r="AK19" i="3"/>
  <c r="AK27" i="3" s="1"/>
  <c r="AJ19" i="3"/>
  <c r="AF19" i="3"/>
  <c r="AL18" i="3"/>
  <c r="AJ18" i="3"/>
  <c r="AF18" i="3"/>
  <c r="AF17" i="3"/>
  <c r="AL10" i="3"/>
  <c r="AK9" i="3"/>
  <c r="AM9" i="3" s="1"/>
  <c r="AF9" i="3"/>
  <c r="AL8" i="3"/>
  <c r="AJ8" i="3"/>
  <c r="AF8" i="3"/>
  <c r="AK7" i="3"/>
  <c r="AJ7" i="3"/>
  <c r="AM7" i="3" s="1"/>
  <c r="AF7" i="3"/>
  <c r="AL6" i="3"/>
  <c r="AJ6" i="3"/>
  <c r="AF6" i="3"/>
  <c r="AF5" i="3"/>
  <c r="AL34" i="2"/>
  <c r="AK33" i="2"/>
  <c r="AM33" i="2" s="1"/>
  <c r="AF33" i="2"/>
  <c r="AL32" i="2"/>
  <c r="AJ32" i="2"/>
  <c r="AM32" i="2" s="1"/>
  <c r="AF32" i="2"/>
  <c r="AK31" i="2"/>
  <c r="AJ31" i="2"/>
  <c r="AF31" i="2"/>
  <c r="AL30" i="2"/>
  <c r="AJ30" i="2"/>
  <c r="AM30" i="2" s="1"/>
  <c r="AF30" i="2"/>
  <c r="AF29" i="2"/>
  <c r="AL22" i="2"/>
  <c r="AK21" i="2"/>
  <c r="AM21" i="2" s="1"/>
  <c r="AF21" i="2"/>
  <c r="AL20" i="2"/>
  <c r="AJ20" i="2"/>
  <c r="AF20" i="2"/>
  <c r="AK19" i="2"/>
  <c r="AJ19" i="2"/>
  <c r="AM19" i="2" s="1"/>
  <c r="AF19" i="2"/>
  <c r="AL18" i="2"/>
  <c r="AJ18" i="2"/>
  <c r="AF18" i="2"/>
  <c r="AF17" i="2"/>
  <c r="AL10" i="2"/>
  <c r="AK9" i="2"/>
  <c r="AM9" i="2" s="1"/>
  <c r="AF9" i="2"/>
  <c r="AL8" i="2"/>
  <c r="AJ8" i="2"/>
  <c r="AF8" i="2"/>
  <c r="AK7" i="2"/>
  <c r="AJ7" i="2"/>
  <c r="AF7" i="2"/>
  <c r="AL6" i="2"/>
  <c r="AJ6" i="2"/>
  <c r="AM6" i="2" s="1"/>
  <c r="AF6" i="2"/>
  <c r="AF5" i="2"/>
  <c r="AM43" i="3" l="1"/>
  <c r="AM55" i="4"/>
  <c r="AL27" i="5"/>
  <c r="AD17" i="5" s="1"/>
  <c r="H38" i="1" s="1"/>
  <c r="AM44" i="6"/>
  <c r="AM31" i="6"/>
  <c r="AJ63" i="4"/>
  <c r="AJ39" i="6"/>
  <c r="AD31" i="6" s="1"/>
  <c r="J47" i="1" s="1"/>
  <c r="AM8" i="2"/>
  <c r="AL27" i="2"/>
  <c r="AD17" i="2" s="1"/>
  <c r="P11" i="1" s="1"/>
  <c r="AK39" i="2"/>
  <c r="AM42" i="3"/>
  <c r="AM55" i="3"/>
  <c r="AM8" i="4"/>
  <c r="AL27" i="4"/>
  <c r="AK39" i="4"/>
  <c r="AD30" i="4" s="1"/>
  <c r="AJ63" i="5"/>
  <c r="AM31" i="5"/>
  <c r="AM44" i="5"/>
  <c r="AK15" i="6"/>
  <c r="AM15" i="6" s="1"/>
  <c r="AK63" i="4"/>
  <c r="AL15" i="4"/>
  <c r="AD5" i="4" s="1"/>
  <c r="D29" i="1" s="1"/>
  <c r="AK51" i="3"/>
  <c r="AM30" i="4"/>
  <c r="AM7" i="2"/>
  <c r="AM56" i="4"/>
  <c r="AL15" i="5"/>
  <c r="AK27" i="5"/>
  <c r="AD18" i="5" s="1"/>
  <c r="H37" i="1" s="1"/>
  <c r="AM19" i="6"/>
  <c r="AM32" i="6"/>
  <c r="AL51" i="6"/>
  <c r="AK15" i="2"/>
  <c r="AD6" i="2" s="1"/>
  <c r="AM18" i="3"/>
  <c r="AM31" i="3"/>
  <c r="AM44" i="3"/>
  <c r="AL63" i="3"/>
  <c r="AD53" i="3" s="1"/>
  <c r="T20" i="1" s="1"/>
  <c r="AK15" i="4"/>
  <c r="AD6" i="4" s="1"/>
  <c r="D28" i="1" s="1"/>
  <c r="AK51" i="4"/>
  <c r="AD42" i="4" s="1"/>
  <c r="P28" i="1" s="1"/>
  <c r="AL15" i="2"/>
  <c r="AM6" i="3"/>
  <c r="AM19" i="3"/>
  <c r="AM32" i="3"/>
  <c r="AL51" i="3"/>
  <c r="AK63" i="3"/>
  <c r="AD54" i="3" s="1"/>
  <c r="T19" i="1" s="1"/>
  <c r="AM44" i="4"/>
  <c r="AL63" i="4"/>
  <c r="AK15" i="5"/>
  <c r="AM7" i="6"/>
  <c r="AM20" i="6"/>
  <c r="AL39" i="6"/>
  <c r="AL40" i="6" s="1"/>
  <c r="AK51" i="6"/>
  <c r="AD42" i="6" s="1"/>
  <c r="P46" i="1" s="1"/>
  <c r="AL63" i="5"/>
  <c r="AD53" i="5" s="1"/>
  <c r="T38" i="1" s="1"/>
  <c r="AK27" i="2"/>
  <c r="AD18" i="2" s="1"/>
  <c r="P10" i="1" s="1"/>
  <c r="AM30" i="3"/>
  <c r="AK27" i="4"/>
  <c r="AJ51" i="4"/>
  <c r="AD43" i="4" s="1"/>
  <c r="N29" i="1" s="1"/>
  <c r="AK39" i="5"/>
  <c r="AJ27" i="6"/>
  <c r="AM27" i="6" s="1"/>
  <c r="AD20" i="6" s="1"/>
  <c r="F46" i="1" s="1"/>
  <c r="AJ27" i="5"/>
  <c r="AL39" i="3"/>
  <c r="AD29" i="3" s="1"/>
  <c r="L20" i="1" s="1"/>
  <c r="AL51" i="4"/>
  <c r="AD41" i="4" s="1"/>
  <c r="P29" i="1" s="1"/>
  <c r="AJ51" i="5"/>
  <c r="AL27" i="6"/>
  <c r="AK39" i="6"/>
  <c r="AD30" i="6" s="1"/>
  <c r="L46" i="1" s="1"/>
  <c r="AL15" i="3"/>
  <c r="AM20" i="2"/>
  <c r="AL39" i="2"/>
  <c r="AD29" i="2" s="1"/>
  <c r="AK15" i="3"/>
  <c r="AD6" i="3" s="1"/>
  <c r="D19" i="1" s="1"/>
  <c r="AM54" i="3"/>
  <c r="AM7" i="4"/>
  <c r="AM20" i="4"/>
  <c r="AL39" i="4"/>
  <c r="AD29" i="4" s="1"/>
  <c r="AJ15" i="5"/>
  <c r="AM15" i="5" s="1"/>
  <c r="AD8" i="5" s="1"/>
  <c r="B37" i="1" s="1"/>
  <c r="AM19" i="5"/>
  <c r="AM32" i="5"/>
  <c r="AL51" i="5"/>
  <c r="AD41" i="5" s="1"/>
  <c r="P38" i="1" s="1"/>
  <c r="AK63" i="5"/>
  <c r="AJ51" i="6"/>
  <c r="AD43" i="6" s="1"/>
  <c r="N47" i="1" s="1"/>
  <c r="AM31" i="2"/>
  <c r="AM8" i="3"/>
  <c r="AL27" i="3"/>
  <c r="AM18" i="4"/>
  <c r="AM31" i="4"/>
  <c r="AJ39" i="5"/>
  <c r="AD31" i="5" s="1"/>
  <c r="J38" i="1" s="1"/>
  <c r="AM43" i="5"/>
  <c r="AM56" i="5"/>
  <c r="AL15" i="6"/>
  <c r="AK27" i="6"/>
  <c r="AD18" i="6" s="1"/>
  <c r="H46" i="1" s="1"/>
  <c r="AD5" i="2"/>
  <c r="AJ15" i="2"/>
  <c r="AD30" i="2"/>
  <c r="AD5" i="3"/>
  <c r="D20" i="1" s="1"/>
  <c r="AD18" i="3"/>
  <c r="H19" i="1" s="1"/>
  <c r="AD42" i="3"/>
  <c r="P19" i="1" s="1"/>
  <c r="AD17" i="4"/>
  <c r="H29" i="1" s="1"/>
  <c r="AM18" i="2"/>
  <c r="AJ27" i="2"/>
  <c r="AD17" i="3"/>
  <c r="H20" i="1" s="1"/>
  <c r="AD30" i="3"/>
  <c r="L19" i="1" s="1"/>
  <c r="AD41" i="3"/>
  <c r="P20" i="1" s="1"/>
  <c r="AD18" i="4"/>
  <c r="H28" i="1" s="1"/>
  <c r="AJ39" i="2"/>
  <c r="AJ15" i="3"/>
  <c r="AJ27" i="3"/>
  <c r="AJ39" i="3"/>
  <c r="AJ51" i="3"/>
  <c r="AJ63" i="3"/>
  <c r="AJ15" i="4"/>
  <c r="AJ27" i="4"/>
  <c r="AJ39" i="4"/>
  <c r="AM43" i="4"/>
  <c r="AD55" i="4"/>
  <c r="R29" i="1" s="1"/>
  <c r="AD5" i="5"/>
  <c r="D38" i="1" s="1"/>
  <c r="AD19" i="5"/>
  <c r="F38" i="1" s="1"/>
  <c r="AD29" i="5"/>
  <c r="L38" i="1" s="1"/>
  <c r="AD42" i="5"/>
  <c r="P37" i="1" s="1"/>
  <c r="AD7" i="6"/>
  <c r="B47" i="1" s="1"/>
  <c r="AD17" i="6"/>
  <c r="H47" i="1" s="1"/>
  <c r="AM39" i="6"/>
  <c r="AD32" i="6" s="1"/>
  <c r="J46" i="1" s="1"/>
  <c r="AD41" i="6"/>
  <c r="P47" i="1" s="1"/>
  <c r="AM42" i="4"/>
  <c r="AD7" i="5"/>
  <c r="B38" i="1" s="1"/>
  <c r="AD6" i="5"/>
  <c r="D37" i="1" s="1"/>
  <c r="AD30" i="5"/>
  <c r="L37" i="1" s="1"/>
  <c r="AD55" i="5"/>
  <c r="R38" i="1" s="1"/>
  <c r="AD5" i="6"/>
  <c r="D47" i="1" s="1"/>
  <c r="AD19" i="6"/>
  <c r="F47" i="1" s="1"/>
  <c r="AD29" i="6"/>
  <c r="L47" i="1" s="1"/>
  <c r="AM54" i="4"/>
  <c r="AM6" i="5"/>
  <c r="AM18" i="5"/>
  <c r="AM30" i="5"/>
  <c r="AM42" i="5"/>
  <c r="AM54" i="5"/>
  <c r="AM6" i="6"/>
  <c r="AM18" i="6"/>
  <c r="AM30" i="6"/>
  <c r="AM42" i="6"/>
  <c r="AM63" i="5" l="1"/>
  <c r="AD56" i="5" s="1"/>
  <c r="R37" i="1" s="1"/>
  <c r="AM27" i="5"/>
  <c r="AM63" i="4"/>
  <c r="AD56" i="4" s="1"/>
  <c r="R28" i="1" s="1"/>
  <c r="AM51" i="5"/>
  <c r="AL52" i="5" s="1"/>
  <c r="AD44" i="5"/>
  <c r="N37" i="1" s="1"/>
  <c r="AD20" i="5"/>
  <c r="F37" i="1" s="1"/>
  <c r="AL28" i="5"/>
  <c r="AD8" i="6"/>
  <c r="B46" i="1" s="1"/>
  <c r="AL16" i="6"/>
  <c r="AD43" i="5"/>
  <c r="N38" i="1" s="1"/>
  <c r="AD54" i="4"/>
  <c r="T28" i="1" s="1"/>
  <c r="AD53" i="4"/>
  <c r="T29" i="1" s="1"/>
  <c r="AM39" i="5"/>
  <c r="AD32" i="5" s="1"/>
  <c r="J37" i="1" s="1"/>
  <c r="AM51" i="6"/>
  <c r="AD44" i="6" s="1"/>
  <c r="N46" i="1" s="1"/>
  <c r="AD6" i="6"/>
  <c r="D46" i="1" s="1"/>
  <c r="AD54" i="5"/>
  <c r="T37" i="1" s="1"/>
  <c r="AM51" i="4"/>
  <c r="AD44" i="4" s="1"/>
  <c r="N28" i="1" s="1"/>
  <c r="AK64" i="5"/>
  <c r="AK64" i="4"/>
  <c r="AK16" i="5"/>
  <c r="AK28" i="5"/>
  <c r="AK40" i="6"/>
  <c r="AJ52" i="6"/>
  <c r="AK28" i="6"/>
  <c r="AJ64" i="5"/>
  <c r="AJ16" i="5"/>
  <c r="AJ16" i="6"/>
  <c r="AL64" i="5"/>
  <c r="AJ28" i="5"/>
  <c r="AL16" i="5"/>
  <c r="AM39" i="4"/>
  <c r="AJ40" i="4" s="1"/>
  <c r="AD31" i="4"/>
  <c r="AM15" i="4"/>
  <c r="AJ16" i="4" s="1"/>
  <c r="AD7" i="4"/>
  <c r="B29" i="1" s="1"/>
  <c r="AM51" i="3"/>
  <c r="AJ52" i="3" s="1"/>
  <c r="AD43" i="3"/>
  <c r="N20" i="1" s="1"/>
  <c r="AM27" i="3"/>
  <c r="AJ28" i="3" s="1"/>
  <c r="AD19" i="3"/>
  <c r="F20" i="1" s="1"/>
  <c r="AM39" i="2"/>
  <c r="AJ40" i="2" s="1"/>
  <c r="AD31" i="2"/>
  <c r="T11" i="1"/>
  <c r="L11" i="1"/>
  <c r="AM27" i="2"/>
  <c r="AJ28" i="2" s="1"/>
  <c r="AD19" i="2"/>
  <c r="N11" i="1" s="1"/>
  <c r="T10" i="1"/>
  <c r="L10" i="1"/>
  <c r="AJ28" i="6"/>
  <c r="AJ40" i="6"/>
  <c r="AL28" i="6"/>
  <c r="AK16" i="6"/>
  <c r="AJ52" i="5"/>
  <c r="AL40" i="5"/>
  <c r="AJ64" i="4"/>
  <c r="AM27" i="4"/>
  <c r="AJ28" i="4" s="1"/>
  <c r="AD19" i="4"/>
  <c r="F29" i="1" s="1"/>
  <c r="AM63" i="3"/>
  <c r="AJ64" i="3" s="1"/>
  <c r="AD55" i="3"/>
  <c r="R20" i="1" s="1"/>
  <c r="AM39" i="3"/>
  <c r="AJ40" i="3" s="1"/>
  <c r="AD31" i="3"/>
  <c r="J20" i="1" s="1"/>
  <c r="AM15" i="3"/>
  <c r="AJ16" i="3" s="1"/>
  <c r="AD7" i="3"/>
  <c r="B20" i="1" s="1"/>
  <c r="AM15" i="2"/>
  <c r="AJ16" i="2" s="1"/>
  <c r="AD7" i="2"/>
  <c r="AJ40" i="5" l="1"/>
  <c r="AK52" i="5"/>
  <c r="AL64" i="4"/>
  <c r="AL52" i="6"/>
  <c r="AK52" i="6"/>
  <c r="AJ52" i="4"/>
  <c r="AK40" i="5"/>
  <c r="AK52" i="4"/>
  <c r="AL52" i="4"/>
  <c r="AD8" i="3"/>
  <c r="B19" i="1" s="1"/>
  <c r="AL16" i="3"/>
  <c r="AK16" i="3"/>
  <c r="AD56" i="3"/>
  <c r="R19" i="1" s="1"/>
  <c r="AL64" i="3"/>
  <c r="AK64" i="3"/>
  <c r="R11" i="1"/>
  <c r="J11" i="1"/>
  <c r="AD32" i="2"/>
  <c r="AK40" i="2"/>
  <c r="AL40" i="2"/>
  <c r="AD44" i="3"/>
  <c r="N19" i="1" s="1"/>
  <c r="AK52" i="3"/>
  <c r="AL52" i="3"/>
  <c r="AD32" i="4"/>
  <c r="AK40" i="4"/>
  <c r="AL40" i="4"/>
  <c r="AD8" i="2"/>
  <c r="AK16" i="2"/>
  <c r="AL16" i="2"/>
  <c r="AD32" i="3"/>
  <c r="J19" i="1" s="1"/>
  <c r="AL40" i="3"/>
  <c r="AK40" i="3"/>
  <c r="AD20" i="4"/>
  <c r="F28" i="1" s="1"/>
  <c r="AL28" i="4"/>
  <c r="AK28" i="4"/>
  <c r="AD20" i="2"/>
  <c r="N10" i="1" s="1"/>
  <c r="AK28" i="2"/>
  <c r="AL28" i="2"/>
  <c r="AD20" i="3"/>
  <c r="F19" i="1" s="1"/>
  <c r="AK28" i="3"/>
  <c r="AL28" i="3"/>
  <c r="AD8" i="4"/>
  <c r="B28" i="1" s="1"/>
  <c r="AK16" i="4"/>
  <c r="AL16" i="4"/>
  <c r="R10" i="1" l="1"/>
  <c r="J10" i="1"/>
</calcChain>
</file>

<file path=xl/sharedStrings.xml><?xml version="1.0" encoding="utf-8"?>
<sst xmlns="http://schemas.openxmlformats.org/spreadsheetml/2006/main" count="1809" uniqueCount="399">
  <si>
    <t>香Q白飯</t>
  </si>
  <si>
    <t>麥片飯</t>
  </si>
  <si>
    <t>紫米飯</t>
  </si>
  <si>
    <t>◎唐揚炸雞</t>
  </si>
  <si>
    <t>蘑菇醬豬柳</t>
  </si>
  <si>
    <t>沙茶嫩干</t>
  </si>
  <si>
    <t>燒滷豆腐</t>
  </si>
  <si>
    <t>玉米炒蛋</t>
  </si>
  <si>
    <t>開陽瓠瓜</t>
  </si>
  <si>
    <t>高麗菜炒豚肉</t>
  </si>
  <si>
    <t>小瓜炒什錦</t>
  </si>
  <si>
    <t>青江菜</t>
  </si>
  <si>
    <t>※有機油菜</t>
  </si>
  <si>
    <t>海芽蛋花湯</t>
  </si>
  <si>
    <t>☆酸辣湯</t>
    <phoneticPr fontId="4" type="noConversion"/>
  </si>
  <si>
    <t>結頭湯</t>
  </si>
  <si>
    <t>熱量：
(大卡)</t>
  </si>
  <si>
    <t>脂肪：
(克)</t>
  </si>
  <si>
    <t>蛋白質:
(克)</t>
  </si>
  <si>
    <t>醣類:
(克)</t>
  </si>
  <si>
    <t>小薏仁飯</t>
  </si>
  <si>
    <t>嘉義米糕</t>
  </si>
  <si>
    <t>五穀飯</t>
  </si>
  <si>
    <t>洋蔥壽喜燒</t>
  </si>
  <si>
    <t>三杯雞</t>
  </si>
  <si>
    <t>鐵路豬排</t>
  </si>
  <si>
    <t>◎香酥虱目魚條</t>
  </si>
  <si>
    <t>芙蓉蒸蛋</t>
  </si>
  <si>
    <t>阿婆滷蛋</t>
  </si>
  <si>
    <t>香菇肉燥滷蘿蔔</t>
  </si>
  <si>
    <t>糖醋雞柳條</t>
  </si>
  <si>
    <t>四季炒干片</t>
  </si>
  <si>
    <t>鴛鴦粉絲</t>
  </si>
  <si>
    <t>☆大阪燒銀芽</t>
  </si>
  <si>
    <t>佛跳牆</t>
  </si>
  <si>
    <t>鮮肉鍋貼</t>
  </si>
  <si>
    <t>◆堅果雙花</t>
    <phoneticPr fontId="4" type="noConversion"/>
  </si>
  <si>
    <t>菠菜</t>
  </si>
  <si>
    <t>※有機鵝白菜</t>
  </si>
  <si>
    <t xml:space="preserve"> </t>
  </si>
  <si>
    <t>肉絲細粉湯</t>
  </si>
  <si>
    <t>玉米濃湯</t>
  </si>
  <si>
    <t>冬瓜肉絲湯</t>
  </si>
  <si>
    <t>味噌豆腐湯</t>
  </si>
  <si>
    <t>胚芽飯</t>
  </si>
  <si>
    <t>燕麥飯</t>
  </si>
  <si>
    <t>小米飯</t>
  </si>
  <si>
    <t>泰式打拋肉片</t>
  </si>
  <si>
    <t>◎卡啦雞排</t>
  </si>
  <si>
    <t>可樂燉豬腳</t>
  </si>
  <si>
    <t>◆芝麻Q蛋</t>
    <phoneticPr fontId="4" type="noConversion"/>
  </si>
  <si>
    <t>家常嫩腐</t>
  </si>
  <si>
    <t>紅片白花椰</t>
  </si>
  <si>
    <t>醬燒獅子頭</t>
  </si>
  <si>
    <t>開陽白菜</t>
  </si>
  <si>
    <t>醬爆雙干</t>
  </si>
  <si>
    <t>小瓜炒天婦羅</t>
  </si>
  <si>
    <t>黃金玉米洋芋</t>
  </si>
  <si>
    <t>洋蔥炒蛋</t>
  </si>
  <si>
    <t>☆杏鮑菇燴炒</t>
  </si>
  <si>
    <t>☆鮮筍豚肉湯</t>
    <phoneticPr fontId="4" type="noConversion"/>
  </si>
  <si>
    <t>肉羹湯</t>
  </si>
  <si>
    <t>和風豆腐湯</t>
  </si>
  <si>
    <t>蕃麥海結湯</t>
  </si>
  <si>
    <t>白玉湯</t>
  </si>
  <si>
    <t>糙米飯</t>
  </si>
  <si>
    <t>鳳梨豚肉</t>
  </si>
  <si>
    <t>義式香草雞腿</t>
  </si>
  <si>
    <t>古早味燒滷大排</t>
  </si>
  <si>
    <t>◎滋脆魷魚</t>
  </si>
  <si>
    <t>紅燒豆包</t>
  </si>
  <si>
    <t>塔香菜脯炒蛋</t>
  </si>
  <si>
    <t>竹筍炒肉絲</t>
  </si>
  <si>
    <t>敏豆二節翅</t>
    <phoneticPr fontId="4" type="noConversion"/>
  </si>
  <si>
    <t>三杯油腐</t>
  </si>
  <si>
    <t>☆鮮菇綠花椰</t>
  </si>
  <si>
    <t>芹香干片</t>
  </si>
  <si>
    <t>印度咖哩</t>
  </si>
  <si>
    <t>☆鐵板肉絲銀芽</t>
    <phoneticPr fontId="4" type="noConversion"/>
  </si>
  <si>
    <t>肉絲小瓜秀珍菇</t>
  </si>
  <si>
    <t>太祖鮮羹</t>
  </si>
  <si>
    <t>※有機高麗菜</t>
  </si>
  <si>
    <t>海芽肉絲湯</t>
  </si>
  <si>
    <t>冬至紅豆湯圓</t>
  </si>
  <si>
    <t>大瓜雞湯</t>
  </si>
  <si>
    <t>中式玉米濃湯</t>
  </si>
  <si>
    <t>冬瓜湯</t>
  </si>
  <si>
    <t>日式炒烏龍</t>
  </si>
  <si>
    <t>◆芝麻醬燒洋蔥雞</t>
    <phoneticPr fontId="4" type="noConversion"/>
  </si>
  <si>
    <t>蒜泥白肉</t>
  </si>
  <si>
    <t>◎豆乳雞</t>
  </si>
  <si>
    <t>大漠孜然滷豬排</t>
  </si>
  <si>
    <t>茄香燴蛋</t>
  </si>
  <si>
    <t>螞蟻上樹</t>
  </si>
  <si>
    <t>彩虹玉米</t>
  </si>
  <si>
    <t>☆紅絲洋蔥炒蛋</t>
  </si>
  <si>
    <t>玉米筍高麗菜</t>
  </si>
  <si>
    <t>肉絲炒白花椰</t>
  </si>
  <si>
    <t>蛋酥白菜</t>
  </si>
  <si>
    <t>香蒸銀絲卷</t>
  </si>
  <si>
    <t>榨菜肉絲湯</t>
  </si>
  <si>
    <t>黃瓜豚肉湯</t>
  </si>
  <si>
    <t>青菜豆腐湯</t>
  </si>
  <si>
    <t>好彩頭肉片湯</t>
  </si>
  <si>
    <t>台中市篤行國小110年12月菜單明細</t>
  </si>
  <si>
    <t>大同餐盒有限公司(第1週)      電話:04-22331299</t>
  </si>
  <si>
    <t>供應量</t>
  </si>
  <si>
    <t>日期</t>
  </si>
  <si>
    <t>星期</t>
  </si>
  <si>
    <t>主食</t>
  </si>
  <si>
    <t>烹
調</t>
  </si>
  <si>
    <t>主菜</t>
  </si>
  <si>
    <t>副菜</t>
  </si>
  <si>
    <t>青菜</t>
  </si>
  <si>
    <t>湯</t>
  </si>
  <si>
    <t>水果</t>
  </si>
  <si>
    <t>營養分析</t>
  </si>
  <si>
    <t>食物類別</t>
  </si>
  <si>
    <t>份數</t>
  </si>
  <si>
    <t>蒸</t>
  </si>
  <si>
    <t>個人量(克)</t>
  </si>
  <si>
    <t>炸</t>
  </si>
  <si>
    <t>滷</t>
    <phoneticPr fontId="4" type="noConversion"/>
  </si>
  <si>
    <t>煮</t>
  </si>
  <si>
    <t>川燙</t>
  </si>
  <si>
    <t>醣類(g)：</t>
  </si>
  <si>
    <t>全穀雜糧類</t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</si>
  <si>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</si>
  <si>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</si>
  <si>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</si>
  <si>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</si>
  <si>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月</t>
  </si>
  <si>
    <t>白米</t>
  </si>
  <si>
    <t>雞胸丁(帶骨)</t>
  </si>
  <si>
    <t>豆腐</t>
    <phoneticPr fontId="4" type="noConversion"/>
  </si>
  <si>
    <t>瓠瓜</t>
  </si>
  <si>
    <t>海帶芽</t>
  </si>
  <si>
    <t>脂肪(g)：</t>
  </si>
  <si>
    <t>豆魚蛋肉類</t>
  </si>
  <si>
    <t>主食</t>
    <phoneticPr fontId="4" type="noConversion"/>
  </si>
  <si>
    <t>九層塔</t>
  </si>
  <si>
    <t>適量</t>
  </si>
  <si>
    <t>紅蘿蔔</t>
  </si>
  <si>
    <t>豬肉</t>
  </si>
  <si>
    <t>雞蛋</t>
  </si>
  <si>
    <t>蛋白質(g)：</t>
  </si>
  <si>
    <t>蔬菜類</t>
  </si>
  <si>
    <t>肉</t>
    <phoneticPr fontId="4" type="noConversion"/>
  </si>
  <si>
    <t xml:space="preserve"> </t>
    <phoneticPr fontId="4" type="noConversion"/>
  </si>
  <si>
    <t>日</t>
  </si>
  <si>
    <t>蒜末</t>
  </si>
  <si>
    <t>薑</t>
  </si>
  <si>
    <t>熱量(大卡)：</t>
  </si>
  <si>
    <t>油脂與堅果種子類</t>
  </si>
  <si>
    <t>菜</t>
    <phoneticPr fontId="4" type="noConversion"/>
  </si>
  <si>
    <t xml:space="preserve"> </t>
    <phoneticPr fontId="4" type="noConversion"/>
  </si>
  <si>
    <t>星期三</t>
  </si>
  <si>
    <t>蝦皮</t>
  </si>
  <si>
    <t>水果類</t>
  </si>
  <si>
    <t>油</t>
    <phoneticPr fontId="4" type="noConversion"/>
  </si>
  <si>
    <t xml:space="preserve"> </t>
    <phoneticPr fontId="4" type="noConversion"/>
  </si>
  <si>
    <t>水果</t>
    <phoneticPr fontId="4" type="noConversion"/>
  </si>
  <si>
    <t>餐數</t>
  </si>
  <si>
    <t>過油.炒</t>
  </si>
  <si>
    <t>炒</t>
  </si>
  <si>
    <t>☆酸辣湯</t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</si>
  <si>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</si>
  <si>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</si>
  <si>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</si>
  <si>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</si>
  <si>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魚肉</t>
  </si>
  <si>
    <t>高麗菜</t>
  </si>
  <si>
    <t>有機油菜</t>
  </si>
  <si>
    <t>豆腐</t>
  </si>
  <si>
    <t>主食</t>
    <phoneticPr fontId="4" type="noConversion"/>
  </si>
  <si>
    <t>麥片</t>
  </si>
  <si>
    <t>洋蔥</t>
  </si>
  <si>
    <t>彩椒</t>
  </si>
  <si>
    <t>肉</t>
    <phoneticPr fontId="4" type="noConversion"/>
  </si>
  <si>
    <t xml:space="preserve"> </t>
    <phoneticPr fontId="4" type="noConversion"/>
  </si>
  <si>
    <t>毛豆仁</t>
  </si>
  <si>
    <t>黃豆干</t>
  </si>
  <si>
    <t xml:space="preserve"> </t>
    <phoneticPr fontId="4" type="noConversion"/>
  </si>
  <si>
    <t>星期四</t>
  </si>
  <si>
    <t>香菇</t>
  </si>
  <si>
    <t>竹筍</t>
    <phoneticPr fontId="4" type="noConversion"/>
  </si>
  <si>
    <t>油</t>
    <phoneticPr fontId="4" type="noConversion"/>
  </si>
  <si>
    <t>水果</t>
    <phoneticPr fontId="4" type="noConversion"/>
  </si>
  <si>
    <t>木耳</t>
  </si>
  <si>
    <t>煮</t>
    <phoneticPr fontId="4" type="noConversion"/>
  </si>
  <si>
    <t>炒</t>
    <phoneticPr fontId="4" type="noConversion"/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</si>
  <si>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</si>
  <si>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</si>
  <si>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</si>
  <si>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</si>
  <si>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五香豆干</t>
    <phoneticPr fontId="4" type="noConversion"/>
  </si>
  <si>
    <t>小黃瓜</t>
    <phoneticPr fontId="4" type="noConversion"/>
  </si>
  <si>
    <t>結頭菜</t>
  </si>
  <si>
    <t>紫米</t>
  </si>
  <si>
    <t>馬鈴薯</t>
  </si>
  <si>
    <t>玉米</t>
  </si>
  <si>
    <t>甜不辣</t>
    <phoneticPr fontId="4" type="noConversion"/>
  </si>
  <si>
    <t>菜</t>
    <phoneticPr fontId="4" type="noConversion"/>
  </si>
  <si>
    <t xml:space="preserve"> </t>
    <phoneticPr fontId="4" type="noConversion"/>
  </si>
  <si>
    <t>星期五</t>
  </si>
  <si>
    <t>青豆仁</t>
  </si>
  <si>
    <t>水果</t>
    <phoneticPr fontId="4" type="noConversion"/>
  </si>
  <si>
    <t>雞丁.鴨丁.雞排.雞翅.排骨.豬腳廢棄率40%    雞腿廢棄率50%    雞排(無骨)廢棄率0%    豬肋排廢棄率30%</t>
  </si>
  <si>
    <t>使用台灣豬肉</t>
  </si>
  <si>
    <t>標示者為炸物    標示為有機蔬菜類食材      食材中木耳皆為乾木耳泡發後重</t>
  </si>
  <si>
    <t>大同餐盒有限公司(第2週)      電話:04-22331299</t>
  </si>
  <si>
    <t>滷</t>
  </si>
  <si>
    <t>川燙.炒</t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</si>
  <si>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</si>
  <si>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</si>
  <si>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</si>
  <si>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</si>
  <si>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豆芽菜</t>
  </si>
  <si>
    <t>油菜</t>
  </si>
  <si>
    <t>米粉</t>
  </si>
  <si>
    <t>主食</t>
    <phoneticPr fontId="4" type="noConversion"/>
  </si>
  <si>
    <t>滷包</t>
  </si>
  <si>
    <t>肉</t>
    <phoneticPr fontId="4" type="noConversion"/>
  </si>
  <si>
    <t xml:space="preserve"> </t>
    <phoneticPr fontId="4" type="noConversion"/>
  </si>
  <si>
    <t>星期一</t>
  </si>
  <si>
    <t>柴魚片</t>
  </si>
  <si>
    <t>芹菜</t>
  </si>
  <si>
    <t>滷煮</t>
  </si>
  <si>
    <t>水果</t>
    <phoneticPr fontId="4" type="noConversion"/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</si>
  <si>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</si>
  <si>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</si>
  <si>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</si>
  <si>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</si>
  <si>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骨腿丁(帶骨)</t>
  </si>
  <si>
    <t>白蘿蔔</t>
  </si>
  <si>
    <t>蝦捲(以魚丸計重)</t>
  </si>
  <si>
    <t>主食</t>
    <phoneticPr fontId="4" type="noConversion"/>
  </si>
  <si>
    <t>小薏仁</t>
  </si>
  <si>
    <t>肉</t>
    <phoneticPr fontId="4" type="noConversion"/>
  </si>
  <si>
    <t>菜</t>
    <phoneticPr fontId="4" type="noConversion"/>
  </si>
  <si>
    <t>星期二</t>
  </si>
  <si>
    <t>雞肉(無骨)</t>
  </si>
  <si>
    <t>大白菜</t>
  </si>
  <si>
    <t>冬瓜</t>
  </si>
  <si>
    <t>芋頭</t>
  </si>
  <si>
    <t xml:space="preserve"> </t>
    <phoneticPr fontId="4" type="noConversion"/>
  </si>
  <si>
    <t>豬肉</t>
    <phoneticPr fontId="4" type="noConversion"/>
  </si>
  <si>
    <t>菜</t>
    <phoneticPr fontId="4" type="noConversion"/>
  </si>
  <si>
    <t>鳥蛋</t>
  </si>
  <si>
    <t>油</t>
    <phoneticPr fontId="4" type="noConversion"/>
  </si>
  <si>
    <t xml:space="preserve"> </t>
    <phoneticPr fontId="4" type="noConversion"/>
  </si>
  <si>
    <t>水果</t>
    <phoneticPr fontId="4" type="noConversion"/>
  </si>
  <si>
    <t>虱目魚肉</t>
  </si>
  <si>
    <t>敏豆</t>
  </si>
  <si>
    <t>鍋貼(豬肉餡重)</t>
    <phoneticPr fontId="4" type="noConversion"/>
  </si>
  <si>
    <t>有機鵝白菜</t>
  </si>
  <si>
    <t>糯米</t>
  </si>
  <si>
    <t xml:space="preserve"> </t>
    <phoneticPr fontId="4" type="noConversion"/>
  </si>
  <si>
    <t>乾香菇</t>
  </si>
  <si>
    <t>金針菇</t>
  </si>
  <si>
    <t xml:space="preserve"> </t>
    <phoneticPr fontId="4" type="noConversion"/>
  </si>
  <si>
    <t>冬蝦</t>
  </si>
  <si>
    <t>◆堅果雙花</t>
    <phoneticPr fontId="4" type="noConversion"/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</si>
  <si>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</si>
  <si>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</si>
  <si>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</si>
  <si>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</si>
  <si>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冬粉</t>
  </si>
  <si>
    <t>青花菜</t>
  </si>
  <si>
    <t>福山萵苣</t>
  </si>
  <si>
    <t>五穀米</t>
  </si>
  <si>
    <t>白花菜</t>
  </si>
  <si>
    <t>味噌</t>
  </si>
  <si>
    <t>菜</t>
    <phoneticPr fontId="4" type="noConversion"/>
  </si>
  <si>
    <t xml:space="preserve"> </t>
    <phoneticPr fontId="4" type="noConversion"/>
  </si>
  <si>
    <t>腰果</t>
  </si>
  <si>
    <t>油</t>
    <phoneticPr fontId="4" type="noConversion"/>
  </si>
  <si>
    <t>豆皮</t>
    <phoneticPr fontId="4" type="noConversion"/>
  </si>
  <si>
    <t>大同餐盒有限公司(第3週)      電話:04-22331299</t>
  </si>
  <si>
    <t>☆鮮筍豚肉湯</t>
    <phoneticPr fontId="4" type="noConversion"/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</si>
  <si>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</si>
  <si>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</si>
  <si>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</si>
  <si>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</si>
  <si>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細豆腐</t>
    <phoneticPr fontId="4" type="noConversion"/>
  </si>
  <si>
    <t>小黃瓜</t>
  </si>
  <si>
    <t>竹筍</t>
  </si>
  <si>
    <t>天婦羅</t>
  </si>
  <si>
    <t>肉</t>
    <phoneticPr fontId="4" type="noConversion"/>
  </si>
  <si>
    <t>水果</t>
    <phoneticPr fontId="4" type="noConversion"/>
  </si>
  <si>
    <t>白花椰</t>
  </si>
  <si>
    <t>鵝白菜</t>
  </si>
  <si>
    <t>胚芽米</t>
  </si>
  <si>
    <t>豬肉</t>
    <phoneticPr fontId="4" type="noConversion"/>
  </si>
  <si>
    <t>蕃茄</t>
  </si>
  <si>
    <t>海苔粉</t>
  </si>
  <si>
    <t>雞胸肉(帶骨)</t>
  </si>
  <si>
    <t>豬肉(獅子頭)</t>
  </si>
  <si>
    <t>大黃瓜</t>
  </si>
  <si>
    <t>肉</t>
    <phoneticPr fontId="4" type="noConversion"/>
  </si>
  <si>
    <t>油</t>
    <phoneticPr fontId="4" type="noConversion"/>
  </si>
  <si>
    <t>水果</t>
    <phoneticPr fontId="4" type="noConversion"/>
  </si>
  <si>
    <t>豬腳(帶骨)</t>
  </si>
  <si>
    <t>有機青江菜</t>
    <phoneticPr fontId="4" type="noConversion"/>
  </si>
  <si>
    <t>玉米段</t>
    <phoneticPr fontId="4" type="noConversion"/>
  </si>
  <si>
    <t>燕麥</t>
  </si>
  <si>
    <t>雞丁(帶骨)</t>
    <phoneticPr fontId="4" type="noConversion"/>
  </si>
  <si>
    <t>海帶結</t>
  </si>
  <si>
    <t xml:space="preserve"> </t>
    <phoneticPr fontId="4" type="noConversion"/>
  </si>
  <si>
    <t>油</t>
    <phoneticPr fontId="4" type="noConversion"/>
  </si>
  <si>
    <t>蝦米</t>
  </si>
  <si>
    <t>◆芝麻Q蛋</t>
  </si>
  <si>
    <t>燴</t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</si>
  <si>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</si>
  <si>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</si>
  <si>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</si>
  <si>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</si>
  <si>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黑豆干</t>
  </si>
  <si>
    <t>杏鮑菇</t>
  </si>
  <si>
    <t>地瓜葉</t>
  </si>
  <si>
    <t>主食</t>
    <phoneticPr fontId="4" type="noConversion"/>
  </si>
  <si>
    <t>小米</t>
  </si>
  <si>
    <t>白芝麻</t>
  </si>
  <si>
    <t>百頁豆腐</t>
  </si>
  <si>
    <t xml:space="preserve"> </t>
    <phoneticPr fontId="4" type="noConversion"/>
  </si>
  <si>
    <t>水果</t>
    <phoneticPr fontId="4" type="noConversion"/>
  </si>
  <si>
    <t>大同餐盒有限公司(第4週)      電話:04-22331299</t>
  </si>
  <si>
    <t>菜脯</t>
  </si>
  <si>
    <t>肉</t>
    <phoneticPr fontId="4" type="noConversion"/>
  </si>
  <si>
    <t>鳳梨罐頭</t>
  </si>
  <si>
    <t>雞腿(帶骨)</t>
  </si>
  <si>
    <t>紅豆</t>
    <phoneticPr fontId="4" type="noConversion"/>
  </si>
  <si>
    <t>義式香草粉</t>
  </si>
  <si>
    <t>湯圓</t>
    <phoneticPr fontId="4" type="noConversion"/>
  </si>
  <si>
    <t>韭菜</t>
  </si>
  <si>
    <t>敏豆二節翅</t>
  </si>
  <si>
    <t>☆鐵板肉絲銀芽</t>
    <phoneticPr fontId="4" type="noConversion"/>
  </si>
  <si>
    <t>二節翅</t>
    <phoneticPr fontId="4" type="noConversion"/>
  </si>
  <si>
    <t>薑絲</t>
  </si>
  <si>
    <t>魷魚</t>
  </si>
  <si>
    <t>油豆腐</t>
  </si>
  <si>
    <t>有機高麗菜</t>
  </si>
  <si>
    <t>秀珍菇</t>
  </si>
  <si>
    <t>煮</t>
    <phoneticPr fontId="4" type="noConversion"/>
  </si>
  <si>
    <t>豆包</t>
  </si>
  <si>
    <t>青花椰</t>
  </si>
  <si>
    <t>小白菜</t>
  </si>
  <si>
    <t>糙米</t>
  </si>
  <si>
    <t>鳥蛋</t>
    <phoneticPr fontId="4" type="noConversion"/>
  </si>
  <si>
    <t>大同餐盒有限公司(第5週)      電話:04-22331299</t>
  </si>
  <si>
    <t>◆芝麻醬燒洋蔥雞</t>
    <phoneticPr fontId="4" type="noConversion"/>
  </si>
  <si>
    <t>玉米筍</t>
  </si>
  <si>
    <t>筍</t>
  </si>
  <si>
    <t>榨菜</t>
  </si>
  <si>
    <t>芝麻</t>
  </si>
  <si>
    <t>菠菜</t>
    <phoneticPr fontId="4" type="noConversion"/>
  </si>
  <si>
    <t>豆腐乳</t>
  </si>
  <si>
    <t>川燙.炒</t>
    <phoneticPr fontId="4" type="noConversion"/>
  </si>
  <si>
    <t>蒸</t>
    <phoneticPr fontId="4" type="noConversion"/>
  </si>
  <si>
    <t>麵條</t>
    <phoneticPr fontId="4" type="noConversion"/>
  </si>
  <si>
    <t>銀絲卷</t>
    <phoneticPr fontId="4" type="noConversion"/>
  </si>
  <si>
    <t>豆芽菜</t>
    <phoneticPr fontId="4" type="noConversion"/>
  </si>
  <si>
    <t>孜然粉</t>
  </si>
  <si>
    <t>彩椒柳葉魚</t>
    <phoneticPr fontId="4" type="noConversion"/>
  </si>
  <si>
    <t>府城蝦捲</t>
    <phoneticPr fontId="4" type="noConversion"/>
  </si>
  <si>
    <t>☆鮮菇海芽湯</t>
    <phoneticPr fontId="4" type="noConversion"/>
  </si>
  <si>
    <t>蜜汁雞丁</t>
    <phoneticPr fontId="4" type="noConversion"/>
  </si>
  <si>
    <t>彩椒柳葉魚</t>
    <phoneticPr fontId="4" type="noConversion"/>
  </si>
  <si>
    <t>菠菜</t>
    <phoneticPr fontId="4" type="noConversion"/>
  </si>
  <si>
    <t>油菜</t>
    <phoneticPr fontId="4" type="noConversion"/>
  </si>
  <si>
    <t>青江菜</t>
    <phoneticPr fontId="4" type="noConversion"/>
  </si>
  <si>
    <t>府城蝦捲</t>
    <phoneticPr fontId="4" type="noConversion"/>
  </si>
  <si>
    <t>☆鮮菇海芽湯</t>
    <phoneticPr fontId="4" type="noConversion"/>
  </si>
  <si>
    <t>福山萵苣</t>
    <phoneticPr fontId="4" type="noConversion"/>
  </si>
  <si>
    <t>蜜汁雞丁</t>
    <phoneticPr fontId="4" type="noConversion"/>
  </si>
  <si>
    <t>鵝白菜</t>
    <phoneticPr fontId="4" type="noConversion"/>
  </si>
  <si>
    <t>大瓜鮮燴</t>
    <phoneticPr fontId="4" type="noConversion"/>
  </si>
  <si>
    <t>福山萵苣</t>
    <phoneticPr fontId="4" type="noConversion"/>
  </si>
  <si>
    <t>※有機青江菜</t>
    <phoneticPr fontId="4" type="noConversion"/>
  </si>
  <si>
    <t>地瓜葉</t>
    <phoneticPr fontId="4" type="noConversion"/>
  </si>
  <si>
    <t>小白菜</t>
    <phoneticPr fontId="4" type="noConversion"/>
  </si>
  <si>
    <t>青江菜</t>
    <phoneticPr fontId="4" type="noConversion"/>
  </si>
  <si>
    <t>※有機鵝白菜</t>
    <phoneticPr fontId="4" type="noConversion"/>
  </si>
  <si>
    <t>運動會</t>
    <phoneticPr fontId="4" type="noConversion"/>
  </si>
  <si>
    <t>✽✽使用台灣豬肉✽✽    ✽✽每天供應水果✽✽</t>
    <phoneticPr fontId="4" type="noConversion"/>
  </si>
  <si>
    <t>青江菜/水果</t>
    <phoneticPr fontId="4" type="noConversion"/>
  </si>
  <si>
    <t>※有機油菜/水果</t>
    <phoneticPr fontId="4" type="noConversion"/>
  </si>
  <si>
    <t>菠菜/水果</t>
    <phoneticPr fontId="4" type="noConversion"/>
  </si>
  <si>
    <t>油菜/水果</t>
    <phoneticPr fontId="4" type="noConversion"/>
  </si>
  <si>
    <t>青江菜/水果</t>
    <phoneticPr fontId="4" type="noConversion"/>
  </si>
  <si>
    <t>菠菜/水果</t>
    <phoneticPr fontId="4" type="noConversion"/>
  </si>
  <si>
    <t>※有機鵝白菜/水果</t>
    <phoneticPr fontId="4" type="noConversion"/>
  </si>
  <si>
    <t>福山萵苣/水果</t>
    <phoneticPr fontId="4" type="noConversion"/>
  </si>
  <si>
    <t>鵝白菜/水果</t>
    <phoneticPr fontId="4" type="noConversion"/>
  </si>
  <si>
    <t>※有機青江菜/水果</t>
    <phoneticPr fontId="4" type="noConversion"/>
  </si>
  <si>
    <t>地瓜葉/水果</t>
    <phoneticPr fontId="4" type="noConversion"/>
  </si>
  <si>
    <t>※有機高麗菜/水果</t>
    <phoneticPr fontId="4" type="noConversion"/>
  </si>
  <si>
    <t>小白菜/水果</t>
    <phoneticPr fontId="4" type="noConversion"/>
  </si>
  <si>
    <t>※有機鵝白菜/水果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</si>
</sst>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m&quot;月&quot;d&quot;日&quot;&quot;(一)&quot;"/>
    <numFmt numFmtId="177" formatCode="m&quot;月&quot;d&quot;日&quot;&quot;(三)&quot;"/>
    <numFmt numFmtId="178" formatCode="m&quot;月&quot;d&quot;日&quot;&quot;(四)&quot;"/>
    <numFmt numFmtId="179" formatCode="m&quot;月&quot;d&quot;日&quot;&quot;(五)[蔬食日]&quot;"/>
    <numFmt numFmtId="180" formatCode="m&quot;月&quot;d&quot;日&quot;&quot;(二)&quot;"/>
    <numFmt numFmtId="181" formatCode="m&quot;月&quot;d&quot;日&quot;&quot;(二)&quot;&quot;冬&quot;&quot;至&quot;"/>
    <numFmt numFmtId="182" formatCode="0;_ "/>
    <numFmt numFmtId="183" formatCode="0;_쐀"/>
  </numFmts>
  <fonts count="3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Arial"/>
      <family val="2"/>
    </font>
    <font>
      <sz val="9"/>
      <name val="新細明體"/>
      <family val="1"/>
      <charset val="136"/>
    </font>
    <font>
      <b/>
      <sz val="18"/>
      <name val="Arial"/>
      <family val="2"/>
    </font>
    <font>
      <sz val="10"/>
      <name val="Arial"/>
      <family val="2"/>
    </font>
    <font>
      <sz val="12"/>
      <name val="華康少女文字W3"/>
      <family val="3"/>
      <charset val="136"/>
    </font>
    <font>
      <sz val="22"/>
      <name val="華康POP1體W7"/>
      <family val="5"/>
      <charset val="136"/>
    </font>
    <font>
      <sz val="22"/>
      <name val="Arial"/>
      <family val="2"/>
    </font>
    <font>
      <sz val="16"/>
      <name val="華康少女文字W3"/>
      <family val="3"/>
      <charset val="136"/>
    </font>
    <font>
      <sz val="16"/>
      <name val="Arial"/>
      <family val="2"/>
    </font>
    <font>
      <sz val="9"/>
      <name val="Arial"/>
      <family val="2"/>
    </font>
    <font>
      <sz val="9"/>
      <name val="華康少女文字W3"/>
      <family val="3"/>
      <charset val="136"/>
    </font>
    <font>
      <sz val="14"/>
      <name val="Roboto"/>
    </font>
    <font>
      <sz val="9"/>
      <name val="華康流隸體W5"/>
      <family val="4"/>
      <charset val="136"/>
    </font>
    <font>
      <sz val="12"/>
      <name val="華康中黑體"/>
      <family val="3"/>
      <charset val="136"/>
    </font>
    <font>
      <sz val="12"/>
      <name val="華康海報體W12"/>
      <family val="5"/>
      <charset val="136"/>
    </font>
    <font>
      <sz val="25"/>
      <name val="微軟正黑體"/>
      <family val="2"/>
      <charset val="136"/>
    </font>
    <font>
      <sz val="7.5"/>
      <name val="Arial"/>
      <family val="2"/>
    </font>
    <font>
      <sz val="7.5"/>
      <name val="華康流隸體W5"/>
      <family val="4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22"/>
      <name val="標楷體"/>
      <family val="4"/>
      <charset val="136"/>
    </font>
    <font>
      <sz val="20"/>
      <name val="新細明體"/>
      <family val="1"/>
      <charset val="136"/>
    </font>
    <font>
      <sz val="15"/>
      <name val="新細明體"/>
      <family val="1"/>
      <charset val="136"/>
    </font>
    <font>
      <sz val="16"/>
      <name val="新細明體"/>
      <family val="1"/>
      <charset val="136"/>
    </font>
    <font>
      <sz val="16"/>
      <name val="標楷體"/>
      <family val="4"/>
      <charset val="136"/>
    </font>
    <font>
      <sz val="14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20"/>
      <color rgb="FFFF000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2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name val="華康少女文字W3"/>
      <family val="5"/>
      <charset val="136"/>
    </font>
    <font>
      <sz val="14"/>
      <name val="Arial"/>
      <family val="2"/>
    </font>
    <font>
      <sz val="14"/>
      <name val="華康流隸體W5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>
      <left/>
      <right style="thin">
        <color indexed="8"/>
      </right>
      <top style="medium">
        <color auto="1"/>
      </top>
      <bottom style="hair">
        <color indexed="64"/>
      </bottom>
      <diagonal/>
    </border>
    <border>
      <left style="thin">
        <color indexed="8"/>
      </left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16">
    <xf numFmtId="0" fontId="0" fillId="0" borderId="0">
      <alignment vertical="center"/>
    </xf>
    <xf numFmtId="0" fontId="33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 shrinkToFit="1"/>
    </xf>
    <xf numFmtId="0" fontId="17" fillId="0" borderId="0" xfId="0" applyFont="1" applyFill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center" vertical="center" shrinkToFit="1"/>
    </xf>
    <xf numFmtId="0" fontId="20" fillId="0" borderId="0" xfId="0" applyFont="1" applyFill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2" fillId="0" borderId="0" xfId="0" applyFont="1" applyBorder="1" applyAlignment="1">
      <alignment horizontal="center" shrinkToFit="1"/>
    </xf>
    <xf numFmtId="0" fontId="2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shrinkToFit="1"/>
    </xf>
    <xf numFmtId="0" fontId="22" fillId="0" borderId="0" xfId="0" applyFont="1" applyFill="1" applyBorder="1" applyAlignment="1">
      <alignment horizontal="center" shrinkToFit="1"/>
    </xf>
    <xf numFmtId="0" fontId="25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4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 shrinkToFit="1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center" shrinkToFit="1"/>
    </xf>
    <xf numFmtId="0" fontId="25" fillId="0" borderId="0" xfId="0" applyFont="1" applyBorder="1" applyAlignment="1">
      <alignment horizontal="right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6" fillId="0" borderId="0" xfId="0" applyFont="1">
      <alignment vertical="center"/>
    </xf>
    <xf numFmtId="0" fontId="25" fillId="0" borderId="32" xfId="0" applyFont="1" applyBorder="1" applyAlignment="1">
      <alignment horizontal="center" vertical="center" textRotation="255"/>
    </xf>
    <xf numFmtId="0" fontId="26" fillId="0" borderId="32" xfId="0" applyFont="1" applyBorder="1" applyAlignment="1">
      <alignment vertical="center" textRotation="255"/>
    </xf>
    <xf numFmtId="0" fontId="26" fillId="0" borderId="32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wrapText="1" shrinkToFit="1"/>
    </xf>
    <xf numFmtId="0" fontId="26" fillId="0" borderId="32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textRotation="255"/>
    </xf>
    <xf numFmtId="0" fontId="25" fillId="0" borderId="32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5" fillId="0" borderId="33" xfId="0" applyFont="1" applyBorder="1" applyAlignment="1">
      <alignment horizontal="center"/>
    </xf>
    <xf numFmtId="0" fontId="24" fillId="2" borderId="32" xfId="0" applyFont="1" applyFill="1" applyBorder="1" applyAlignment="1">
      <alignment horizontal="center" vertical="center" shrinkToFit="1"/>
    </xf>
    <xf numFmtId="0" fontId="26" fillId="2" borderId="32" xfId="0" applyFont="1" applyFill="1" applyBorder="1" applyAlignment="1">
      <alignment horizontal="center" vertical="center" wrapText="1" shrinkToFit="1"/>
    </xf>
    <xf numFmtId="0" fontId="25" fillId="0" borderId="32" xfId="0" applyFont="1" applyBorder="1">
      <alignment vertical="center"/>
    </xf>
    <xf numFmtId="0" fontId="25" fillId="0" borderId="32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5" fillId="0" borderId="30" xfId="0" applyFont="1" applyBorder="1" applyAlignment="1">
      <alignment horizontal="center"/>
    </xf>
    <xf numFmtId="0" fontId="24" fillId="0" borderId="32" xfId="0" applyFont="1" applyFill="1" applyBorder="1" applyAlignment="1">
      <alignment horizontal="left" vertical="center" shrinkToFit="1"/>
    </xf>
    <xf numFmtId="0" fontId="25" fillId="0" borderId="32" xfId="0" applyFont="1" applyBorder="1" applyAlignment="1">
      <alignment horizontal="right"/>
    </xf>
    <xf numFmtId="0" fontId="24" fillId="0" borderId="32" xfId="0" applyFont="1" applyFill="1" applyBorder="1" applyAlignment="1">
      <alignment vertical="center" shrinkToFit="1"/>
    </xf>
    <xf numFmtId="0" fontId="24" fillId="0" borderId="32" xfId="0" applyFont="1" applyFill="1" applyBorder="1" applyAlignment="1">
      <alignment vertical="center" textRotation="180" shrinkToFit="1"/>
    </xf>
    <xf numFmtId="0" fontId="29" fillId="0" borderId="32" xfId="0" applyFont="1" applyFill="1" applyBorder="1" applyAlignment="1">
      <alignment horizontal="left" vertical="center" shrinkToFit="1"/>
    </xf>
    <xf numFmtId="0" fontId="24" fillId="0" borderId="32" xfId="0" applyFont="1" applyBorder="1" applyAlignment="1">
      <alignment horizontal="left" vertical="center" shrinkToFit="1"/>
    </xf>
    <xf numFmtId="0" fontId="30" fillId="0" borderId="32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wrapText="1"/>
    </xf>
    <xf numFmtId="182" fontId="2" fillId="0" borderId="0" xfId="0" applyNumberFormat="1" applyFont="1" applyBorder="1" applyAlignment="1">
      <alignment horizontal="center" vertical="center"/>
    </xf>
    <xf numFmtId="183" fontId="2" fillId="0" borderId="0" xfId="0" applyNumberFormat="1" applyFont="1" applyBorder="1" applyAlignment="1">
      <alignment horizontal="center" vertical="center"/>
    </xf>
    <xf numFmtId="0" fontId="25" fillId="0" borderId="32" xfId="0" applyFont="1" applyBorder="1" applyAlignment="1">
      <alignment vertical="center" shrinkToFit="1"/>
    </xf>
    <xf numFmtId="0" fontId="25" fillId="0" borderId="32" xfId="0" applyFont="1" applyBorder="1" applyAlignment="1">
      <alignment horizontal="left"/>
    </xf>
    <xf numFmtId="0" fontId="2" fillId="0" borderId="0" xfId="0" applyFont="1" applyFill="1">
      <alignment vertical="center"/>
    </xf>
    <xf numFmtId="0" fontId="25" fillId="0" borderId="30" xfId="0" applyFont="1" applyFill="1" applyBorder="1" applyAlignment="1">
      <alignment horizontal="center" vertical="center" textRotation="255" shrinkToFit="1"/>
    </xf>
    <xf numFmtId="0" fontId="26" fillId="0" borderId="32" xfId="0" applyFont="1" applyFill="1" applyBorder="1" applyAlignment="1">
      <alignment horizontal="center" vertical="center" textRotation="180" shrinkToFit="1"/>
    </xf>
    <xf numFmtId="0" fontId="25" fillId="0" borderId="32" xfId="0" applyFont="1" applyFill="1" applyBorder="1" applyAlignment="1">
      <alignment horizontal="right"/>
    </xf>
    <xf numFmtId="0" fontId="25" fillId="0" borderId="32" xfId="0" applyFont="1" applyFill="1" applyBorder="1" applyAlignment="1">
      <alignment horizontal="left"/>
    </xf>
    <xf numFmtId="0" fontId="25" fillId="0" borderId="3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>
      <alignment vertical="center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32" xfId="0" applyFont="1" applyBorder="1">
      <alignment vertical="center"/>
    </xf>
    <xf numFmtId="0" fontId="25" fillId="0" borderId="32" xfId="0" applyFont="1" applyBorder="1" applyAlignment="1">
      <alignment horizontal="left" vertical="center"/>
    </xf>
    <xf numFmtId="0" fontId="31" fillId="0" borderId="0" xfId="0" applyFont="1" applyFill="1">
      <alignment vertical="center"/>
    </xf>
    <xf numFmtId="0" fontId="0" fillId="0" borderId="34" xfId="0" applyFont="1" applyFill="1" applyBorder="1" applyAlignment="1">
      <alignment horizontal="center" vertical="center" shrinkToFit="1"/>
    </xf>
    <xf numFmtId="0" fontId="0" fillId="0" borderId="32" xfId="0" applyFont="1" applyBorder="1" applyAlignment="1">
      <alignment horizontal="right"/>
    </xf>
    <xf numFmtId="8" fontId="24" fillId="0" borderId="32" xfId="0" applyNumberFormat="1" applyFont="1" applyFill="1" applyBorder="1" applyAlignment="1">
      <alignment horizontal="left" vertical="center" shrinkToFit="1"/>
    </xf>
    <xf numFmtId="9" fontId="2" fillId="0" borderId="0" xfId="0" applyNumberFormat="1" applyFont="1" applyBorder="1">
      <alignment vertical="center"/>
    </xf>
    <xf numFmtId="0" fontId="30" fillId="0" borderId="32" xfId="0" applyFont="1" applyFill="1" applyBorder="1" applyAlignment="1">
      <alignment vertical="center" shrinkToFit="1"/>
    </xf>
    <xf numFmtId="0" fontId="26" fillId="0" borderId="0" xfId="0" applyFont="1" applyBorder="1" applyAlignment="1">
      <alignment horizontal="right" vertical="top"/>
    </xf>
    <xf numFmtId="0" fontId="3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 shrinkToFit="1"/>
    </xf>
    <xf numFmtId="0" fontId="36" fillId="0" borderId="0" xfId="0" applyFont="1" applyFill="1" applyAlignment="1">
      <alignment vertical="center"/>
    </xf>
    <xf numFmtId="0" fontId="36" fillId="0" borderId="0" xfId="0" applyFont="1" applyFill="1" applyAlignment="1">
      <alignment vertical="center" wrapText="1"/>
    </xf>
    <xf numFmtId="0" fontId="36" fillId="0" borderId="0" xfId="0" applyFont="1" applyFill="1" applyAlignment="1">
      <alignment horizontal="center" vertical="center" shrinkToFit="1"/>
    </xf>
    <xf numFmtId="0" fontId="37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horizontal="center" vertical="center" shrinkToFit="1"/>
    </xf>
    <xf numFmtId="176" fontId="6" fillId="0" borderId="10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horizontal="center" vertical="center" shrinkToFit="1"/>
    </xf>
    <xf numFmtId="176" fontId="6" fillId="0" borderId="27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7" fontId="6" fillId="0" borderId="4" xfId="0" applyNumberFormat="1" applyFont="1" applyFill="1" applyBorder="1" applyAlignment="1">
      <alignment horizontal="center" vertical="center" shrinkToFit="1"/>
    </xf>
    <xf numFmtId="177" fontId="6" fillId="0" borderId="5" xfId="0" applyNumberFormat="1" applyFont="1" applyFill="1" applyBorder="1" applyAlignment="1">
      <alignment horizontal="center" vertical="center" shrinkToFit="1"/>
    </xf>
    <xf numFmtId="177" fontId="6" fillId="0" borderId="6" xfId="0" applyNumberFormat="1" applyFont="1" applyFill="1" applyBorder="1" applyAlignment="1">
      <alignment horizontal="center" vertical="center" shrinkToFit="1"/>
    </xf>
    <xf numFmtId="178" fontId="6" fillId="0" borderId="4" xfId="0" applyNumberFormat="1" applyFont="1" applyFill="1" applyBorder="1" applyAlignment="1">
      <alignment horizontal="center" vertical="center" shrinkToFit="1"/>
    </xf>
    <xf numFmtId="178" fontId="6" fillId="0" borderId="5" xfId="0" applyNumberFormat="1" applyFont="1" applyFill="1" applyBorder="1" applyAlignment="1">
      <alignment horizontal="center" vertical="center" shrinkToFit="1"/>
    </xf>
    <xf numFmtId="178" fontId="6" fillId="0" borderId="7" xfId="0" applyNumberFormat="1" applyFont="1" applyFill="1" applyBorder="1" applyAlignment="1">
      <alignment horizontal="center" vertical="center" shrinkToFit="1"/>
    </xf>
    <xf numFmtId="179" fontId="6" fillId="0" borderId="8" xfId="0" applyNumberFormat="1" applyFont="1" applyFill="1" applyBorder="1" applyAlignment="1">
      <alignment horizontal="center" vertical="center" shrinkToFit="1"/>
    </xf>
    <xf numFmtId="179" fontId="6" fillId="0" borderId="5" xfId="0" applyNumberFormat="1" applyFont="1" applyFill="1" applyBorder="1" applyAlignment="1">
      <alignment horizontal="center" vertical="center" shrinkToFit="1"/>
    </xf>
    <xf numFmtId="179" fontId="6" fillId="0" borderId="9" xfId="0" applyNumberFormat="1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35" fillId="0" borderId="11" xfId="0" applyFont="1" applyFill="1" applyBorder="1" applyAlignment="1">
      <alignment horizontal="center" vertical="center" shrinkToFit="1"/>
    </xf>
    <xf numFmtId="0" fontId="35" fillId="0" borderId="12" xfId="0" applyFont="1" applyFill="1" applyBorder="1" applyAlignment="1">
      <alignment horizontal="center" vertical="center" shrinkToFit="1"/>
    </xf>
    <xf numFmtId="0" fontId="35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left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left" vertical="center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 shrinkToFit="1"/>
    </xf>
    <xf numFmtId="176" fontId="6" fillId="0" borderId="9" xfId="0" applyNumberFormat="1" applyFont="1" applyFill="1" applyBorder="1" applyAlignment="1">
      <alignment horizontal="center" vertical="center" shrinkToFit="1"/>
    </xf>
    <xf numFmtId="180" fontId="6" fillId="0" borderId="4" xfId="0" applyNumberFormat="1" applyFont="1" applyFill="1" applyBorder="1" applyAlignment="1">
      <alignment horizontal="center" vertical="center" shrinkToFit="1"/>
    </xf>
    <xf numFmtId="180" fontId="6" fillId="0" borderId="5" xfId="0" applyNumberFormat="1" applyFont="1" applyFill="1" applyBorder="1" applyAlignment="1">
      <alignment horizontal="center" vertical="center" shrinkToFit="1"/>
    </xf>
    <xf numFmtId="180" fontId="6" fillId="0" borderId="9" xfId="0" applyNumberFormat="1" applyFont="1" applyFill="1" applyBorder="1" applyAlignment="1">
      <alignment horizontal="center" vertical="center" shrinkToFit="1"/>
    </xf>
    <xf numFmtId="177" fontId="6" fillId="0" borderId="9" xfId="0" applyNumberFormat="1" applyFont="1" applyFill="1" applyBorder="1" applyAlignment="1">
      <alignment horizontal="center" vertical="center" shrinkToFit="1"/>
    </xf>
    <xf numFmtId="179" fontId="6" fillId="0" borderId="6" xfId="0" applyNumberFormat="1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176" fontId="6" fillId="0" borderId="6" xfId="0" applyNumberFormat="1" applyFont="1" applyFill="1" applyBorder="1" applyAlignment="1">
      <alignment horizontal="center" vertical="center" shrinkToFit="1"/>
    </xf>
    <xf numFmtId="180" fontId="6" fillId="0" borderId="6" xfId="0" applyNumberFormat="1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 shrinkToFit="1"/>
    </xf>
    <xf numFmtId="0" fontId="8" fillId="0" borderId="27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181" fontId="6" fillId="0" borderId="4" xfId="0" applyNumberFormat="1" applyFont="1" applyFill="1" applyBorder="1" applyAlignment="1">
      <alignment horizontal="center" vertical="center" shrinkToFit="1"/>
    </xf>
    <xf numFmtId="181" fontId="6" fillId="0" borderId="5" xfId="0" applyNumberFormat="1" applyFont="1" applyFill="1" applyBorder="1" applyAlignment="1">
      <alignment horizontal="center" vertical="center" shrinkToFit="1"/>
    </xf>
    <xf numFmtId="181" fontId="6" fillId="0" borderId="9" xfId="0" applyNumberFormat="1" applyFont="1" applyFill="1" applyBorder="1" applyAlignment="1">
      <alignment horizontal="center" vertical="center" shrinkToFit="1"/>
    </xf>
    <xf numFmtId="0" fontId="35" fillId="0" borderId="16" xfId="0" applyFont="1" applyFill="1" applyBorder="1" applyAlignment="1">
      <alignment horizontal="center" vertical="center" shrinkToFit="1"/>
    </xf>
    <xf numFmtId="0" fontId="10" fillId="0" borderId="29" xfId="0" applyFont="1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horizontal="center" vertical="center" shrinkToFit="1"/>
    </xf>
    <xf numFmtId="177" fontId="6" fillId="0" borderId="2" xfId="0" applyNumberFormat="1" applyFont="1" applyFill="1" applyBorder="1" applyAlignment="1">
      <alignment horizontal="center" vertical="center" shrinkToFit="1"/>
    </xf>
    <xf numFmtId="177" fontId="6" fillId="0" borderId="3" xfId="0" applyNumberFormat="1" applyFont="1" applyFill="1" applyBorder="1" applyAlignment="1">
      <alignment horizontal="center" vertical="center" shrinkToFit="1"/>
    </xf>
    <xf numFmtId="177" fontId="6" fillId="0" borderId="31" xfId="0" applyNumberFormat="1" applyFont="1" applyFill="1" applyBorder="1" applyAlignment="1">
      <alignment horizontal="center" vertical="center" shrinkToFit="1"/>
    </xf>
    <xf numFmtId="177" fontId="6" fillId="0" borderId="10" xfId="0" applyNumberFormat="1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>
      <alignment horizontal="center" vertical="center" shrinkToFit="1"/>
    </xf>
    <xf numFmtId="177" fontId="6" fillId="0" borderId="20" xfId="0" applyNumberFormat="1" applyFont="1" applyFill="1" applyBorder="1" applyAlignment="1">
      <alignment horizontal="center" vertical="center" shrinkToFit="1"/>
    </xf>
    <xf numFmtId="177" fontId="6" fillId="0" borderId="17" xfId="0" applyNumberFormat="1" applyFont="1" applyFill="1" applyBorder="1" applyAlignment="1">
      <alignment horizontal="center" vertical="center" shrinkToFit="1"/>
    </xf>
    <xf numFmtId="177" fontId="6" fillId="0" borderId="27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177" fontId="6" fillId="0" borderId="28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/>
    </xf>
    <xf numFmtId="0" fontId="26" fillId="0" borderId="33" xfId="0" applyFont="1" applyBorder="1" applyAlignment="1">
      <alignment horizontal="center" vertical="center" textRotation="180" shrinkToFit="1"/>
    </xf>
    <xf numFmtId="0" fontId="26" fillId="0" borderId="30" xfId="0" applyFont="1" applyBorder="1" applyAlignment="1">
      <alignment horizontal="center" vertical="center" textRotation="180" shrinkToFit="1"/>
    </xf>
    <xf numFmtId="0" fontId="26" fillId="0" borderId="34" xfId="0" applyFont="1" applyBorder="1" applyAlignment="1">
      <alignment horizontal="center" vertical="center" textRotation="180" shrinkToFit="1"/>
    </xf>
    <xf numFmtId="0" fontId="24" fillId="0" borderId="33" xfId="0" applyFont="1" applyFill="1" applyBorder="1" applyAlignment="1">
      <alignment horizontal="center" vertical="center" shrinkToFit="1"/>
    </xf>
    <xf numFmtId="0" fontId="24" fillId="0" borderId="30" xfId="0" applyFont="1" applyFill="1" applyBorder="1" applyAlignment="1">
      <alignment horizontal="center" vertical="center" shrinkToFit="1"/>
    </xf>
    <xf numFmtId="0" fontId="24" fillId="0" borderId="34" xfId="0" applyFont="1" applyFill="1" applyBorder="1" applyAlignment="1">
      <alignment horizontal="center" vertical="center" shrinkToFit="1"/>
    </xf>
    <xf numFmtId="0" fontId="25" fillId="0" borderId="30" xfId="0" applyFont="1" applyBorder="1" applyAlignment="1">
      <alignment horizontal="center" vertical="center" textRotation="255" shrinkToFit="1"/>
    </xf>
    <xf numFmtId="0" fontId="21" fillId="0" borderId="0" xfId="0" applyFont="1" applyBorder="1" applyAlignment="1">
      <alignment horizontal="center" shrinkToFit="1"/>
    </xf>
    <xf numFmtId="0" fontId="23" fillId="0" borderId="0" xfId="0" applyFont="1" applyBorder="1" applyAlignment="1">
      <alignment horizontal="left" shrinkToFit="1"/>
    </xf>
    <xf numFmtId="0" fontId="25" fillId="0" borderId="3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 wrapText="1"/>
    </xf>
  </cellXfs>
  <cellStyles count="16">
    <cellStyle name="一般" xfId="0" builtinId="0"/>
    <cellStyle name="一般 2" xfId="1"/>
    <cellStyle name="一般 2 2" xfId="2"/>
    <cellStyle name="一般 2 2 2" xfId="3"/>
    <cellStyle name="一般 3" xfId="4"/>
    <cellStyle name="一般 3 2 2" xfId="5"/>
    <cellStyle name="一般 4" xfId="6"/>
    <cellStyle name="一般 5" xfId="7"/>
    <cellStyle name="千分位 2" xfId="8"/>
    <cellStyle name="千分位 3" xfId="9"/>
    <cellStyle name="百分比 2" xfId="10"/>
    <cellStyle name="貨幣 2" xfId="11"/>
    <cellStyle name="貨幣 2 2" xfId="12"/>
    <cellStyle name="貨幣 3" xfId="13"/>
    <cellStyle name="貨幣 4" xfId="14"/>
    <cellStyle name="貨幣 5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1</xdr:row>
      <xdr:rowOff>390525</xdr:rowOff>
    </xdr:from>
    <xdr:to>
      <xdr:col>20</xdr:col>
      <xdr:colOff>0</xdr:colOff>
      <xdr:row>2</xdr:row>
      <xdr:rowOff>123825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pSpPr>
          <a:grpSpLocks/>
        </xdr:cNvGrpSpPr>
      </xdr:nvGrpSpPr>
      <xdr:grpSpPr bwMode="auto">
        <a:xfrm>
          <a:off x="9637059" y="491378"/>
          <a:ext cx="0" cy="954741"/>
          <a:chOff x="0" y="62"/>
          <a:chExt cx="279" cy="60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14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9250" y="4762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4" name="Picture 3" descr="優質飲食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20</xdr:col>
      <xdr:colOff>0</xdr:colOff>
      <xdr:row>1</xdr:row>
      <xdr:rowOff>390525</xdr:rowOff>
    </xdr:from>
    <xdr:to>
      <xdr:col>20</xdr:col>
      <xdr:colOff>0</xdr:colOff>
      <xdr:row>2</xdr:row>
      <xdr:rowOff>123825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pSpPr>
          <a:grpSpLocks/>
        </xdr:cNvGrpSpPr>
      </xdr:nvGrpSpPr>
      <xdr:grpSpPr bwMode="auto">
        <a:xfrm>
          <a:off x="9637059" y="491378"/>
          <a:ext cx="0" cy="954741"/>
          <a:chOff x="0" y="62"/>
          <a:chExt cx="279" cy="60"/>
        </a:xfrm>
      </xdr:grpSpPr>
      <xdr:sp macro="" textlink="">
        <xdr:nvSpPr>
          <xdr:cNvPr id="6" name="Text Box 2">
            <a:extLst>
              <a:ext uri="{FF2B5EF4-FFF2-40B4-BE49-F238E27FC236}">
                <a16:creationId xmlns:a16="http://schemas.microsoft.com/office/drawing/2014/main" id="{00000000-0008-0000-14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9250" y="551890882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7" name="Picture 3" descr="優質飲食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280146</xdr:colOff>
      <xdr:row>1</xdr:row>
      <xdr:rowOff>302559</xdr:rowOff>
    </xdr:from>
    <xdr:to>
      <xdr:col>12</xdr:col>
      <xdr:colOff>345779</xdr:colOff>
      <xdr:row>1</xdr:row>
      <xdr:rowOff>978834</xdr:rowOff>
    </xdr:to>
    <xdr:sp macro="" textlink="">
      <xdr:nvSpPr>
        <xdr:cNvPr id="8" name="WordArt 5"/>
        <xdr:cNvSpPr>
          <a:spLocks noChangeArrowheads="1" noChangeShapeType="1"/>
        </xdr:cNvSpPr>
      </xdr:nvSpPr>
      <xdr:spPr bwMode="auto">
        <a:xfrm>
          <a:off x="3653117" y="403412"/>
          <a:ext cx="2474897" cy="676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zh-TW" altLang="en-US" sz="3600" kern="10" spc="0">
              <a:ln w="12700">
                <a:solidFill>
                  <a:srgbClr val="99CCFF"/>
                </a:solidFill>
                <a:round/>
                <a:headEnd/>
                <a:tailEnd/>
              </a:ln>
              <a:solidFill>
                <a:srgbClr val="3366FF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華康海報體W9"/>
              <a:ea typeface="華康海報體W9"/>
            </a:rPr>
            <a:t>篤行附幼</a:t>
          </a:r>
        </a:p>
      </xdr:txBody>
    </xdr:sp>
    <xdr:clientData/>
  </xdr:twoCellAnchor>
  <xdr:twoCellAnchor editAs="oneCell">
    <xdr:from>
      <xdr:col>4</xdr:col>
      <xdr:colOff>168087</xdr:colOff>
      <xdr:row>2</xdr:row>
      <xdr:rowOff>126368</xdr:rowOff>
    </xdr:from>
    <xdr:to>
      <xdr:col>7</xdr:col>
      <xdr:colOff>33616</xdr:colOff>
      <xdr:row>7</xdr:row>
      <xdr:rowOff>6723</xdr:rowOff>
    </xdr:to>
    <xdr:pic>
      <xdr:nvPicPr>
        <xdr:cNvPr id="9" name="圖片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205" y="1190927"/>
          <a:ext cx="1311088" cy="1191443"/>
        </a:xfrm>
        <a:prstGeom prst="rect">
          <a:avLst/>
        </a:prstGeom>
      </xdr:spPr>
    </xdr:pic>
    <xdr:clientData/>
  </xdr:twoCellAnchor>
  <xdr:twoCellAnchor editAs="oneCell">
    <xdr:from>
      <xdr:col>0</xdr:col>
      <xdr:colOff>291354</xdr:colOff>
      <xdr:row>2</xdr:row>
      <xdr:rowOff>22412</xdr:rowOff>
    </xdr:from>
    <xdr:to>
      <xdr:col>3</xdr:col>
      <xdr:colOff>134471</xdr:colOff>
      <xdr:row>6</xdr:row>
      <xdr:rowOff>218252</xdr:rowOff>
    </xdr:to>
    <xdr:pic>
      <xdr:nvPicPr>
        <xdr:cNvPr id="10" name="圖片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354" y="1086971"/>
          <a:ext cx="1288676" cy="1226781"/>
        </a:xfrm>
        <a:prstGeom prst="rect">
          <a:avLst/>
        </a:prstGeom>
      </xdr:spPr>
    </xdr:pic>
    <xdr:clientData/>
  </xdr:twoCellAnchor>
  <xdr:twoCellAnchor editAs="oneCell">
    <xdr:from>
      <xdr:col>12</xdr:col>
      <xdr:colOff>302559</xdr:colOff>
      <xdr:row>1</xdr:row>
      <xdr:rowOff>89647</xdr:rowOff>
    </xdr:from>
    <xdr:to>
      <xdr:col>15</xdr:col>
      <xdr:colOff>238060</xdr:colOff>
      <xdr:row>1</xdr:row>
      <xdr:rowOff>1191448</xdr:rowOff>
    </xdr:to>
    <xdr:pic>
      <xdr:nvPicPr>
        <xdr:cNvPr id="15" name="圖片 14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4794" y="190500"/>
          <a:ext cx="1381060" cy="1101801"/>
        </a:xfrm>
        <a:prstGeom prst="rect">
          <a:avLst/>
        </a:prstGeom>
      </xdr:spPr>
    </xdr:pic>
    <xdr:clientData/>
  </xdr:twoCellAnchor>
  <xdr:twoCellAnchor>
    <xdr:from>
      <xdr:col>0</xdr:col>
      <xdr:colOff>29135</xdr:colOff>
      <xdr:row>1</xdr:row>
      <xdr:rowOff>384547</xdr:rowOff>
    </xdr:from>
    <xdr:to>
      <xdr:col>7</xdr:col>
      <xdr:colOff>174810</xdr:colOff>
      <xdr:row>1</xdr:row>
      <xdr:rowOff>921122</xdr:rowOff>
    </xdr:to>
    <xdr:grpSp>
      <xdr:nvGrpSpPr>
        <xdr:cNvPr id="16" name="Group 1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pSpPr>
          <a:grpSpLocks/>
        </xdr:cNvGrpSpPr>
      </xdr:nvGrpSpPr>
      <xdr:grpSpPr bwMode="auto">
        <a:xfrm>
          <a:off x="29135" y="485400"/>
          <a:ext cx="3518646" cy="536575"/>
          <a:chOff x="0" y="57"/>
          <a:chExt cx="229" cy="65"/>
        </a:xfrm>
      </xdr:grpSpPr>
      <xdr:sp macro="" textlink="">
        <xdr:nvSpPr>
          <xdr:cNvPr id="17" name="Text Box 2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" y="62"/>
            <a:ext cx="183" cy="60"/>
          </a:xfrm>
          <a:prstGeom prst="rect">
            <a:avLst/>
          </a:prstGeom>
          <a:noFill/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8" name="Picture 3" descr="優質飲食">
            <a:extLst>
              <a:ext uri="{FF2B5EF4-FFF2-40B4-BE49-F238E27FC236}">
                <a16:creationId xmlns:a16="http://schemas.microsoft.com/office/drawing/2014/main" id="{00000000-0008-0000-14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/>
          <a:srcRect/>
          <a:stretch>
            <a:fillRect/>
          </a:stretch>
        </xdr:blipFill>
        <xdr:spPr bwMode="auto">
          <a:xfrm>
            <a:off x="0" y="57"/>
            <a:ext cx="52" cy="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1</xdr:col>
      <xdr:colOff>378760</xdr:colOff>
      <xdr:row>6</xdr:row>
      <xdr:rowOff>33617</xdr:rowOff>
    </xdr:from>
    <xdr:to>
      <xdr:col>8</xdr:col>
      <xdr:colOff>224118</xdr:colOff>
      <xdr:row>11</xdr:row>
      <xdr:rowOff>42579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1400-000014000000}"/>
            </a:ext>
          </a:extLst>
        </xdr:cNvPr>
        <xdr:cNvSpPr txBox="1">
          <a:spLocks noChangeArrowheads="1"/>
        </xdr:cNvSpPr>
      </xdr:nvSpPr>
      <xdr:spPr bwMode="auto">
        <a:xfrm>
          <a:off x="860613" y="2386852"/>
          <a:ext cx="3218329" cy="1476933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marL="457200" marR="0" lvl="1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zh-TW" altLang="en-US" sz="1200" b="0" i="0" u="none" strike="noStrike" baseline="0">
              <a:solidFill>
                <a:srgbClr val="800080"/>
              </a:solidFill>
              <a:latin typeface="華康海報體W12"/>
              <a:ea typeface="華康海報體W12"/>
            </a:rPr>
            <a:t>✽標示</a:t>
          </a:r>
          <a:r>
            <a:rPr lang="en-US" altLang="zh-TW" sz="1200" b="0" i="0" u="none" strike="noStrike" baseline="0">
              <a:solidFill>
                <a:srgbClr val="800080"/>
              </a:solidFill>
              <a:latin typeface="華康海報體W12"/>
              <a:ea typeface="華康海報體W12"/>
            </a:rPr>
            <a:t>※</a:t>
          </a:r>
          <a:r>
            <a:rPr lang="zh-TW" altLang="en-US" sz="1200" b="0" i="0" u="none" strike="noStrike" baseline="0">
              <a:solidFill>
                <a:srgbClr val="800080"/>
              </a:solidFill>
              <a:latin typeface="華康海報體W12"/>
              <a:ea typeface="華康海報體W12"/>
            </a:rPr>
            <a:t>為有機蔬菜類食材 </a:t>
          </a:r>
          <a:endParaRPr lang="en-US" altLang="zh-TW" sz="1200" b="0" i="0" u="none" strike="noStrike" baseline="0">
            <a:solidFill>
              <a:srgbClr val="800080"/>
            </a:solidFill>
            <a:latin typeface="華康海報體W12"/>
            <a:ea typeface="華康海報體W12"/>
          </a:endParaRPr>
        </a:p>
        <a:p>
          <a:pPr marL="457200" marR="0" lvl="1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zh-TW" altLang="zh-TW" sz="1200" b="0" i="0" u="none" strike="noStrike" baseline="0">
              <a:solidFill>
                <a:srgbClr val="800080"/>
              </a:solidFill>
              <a:latin typeface="華康海報體W12"/>
              <a:ea typeface="華康海報體W12"/>
              <a:cs typeface="+mn-cs"/>
            </a:rPr>
            <a:t>✽標示◎為油炸物</a:t>
          </a:r>
        </a:p>
        <a:p>
          <a:pPr lvl="1" algn="l" rtl="1">
            <a:defRPr sz="1000"/>
          </a:pPr>
          <a:r>
            <a:rPr lang="zh-TW" altLang="en-US" sz="1200" b="0" i="0" u="none" strike="noStrike" baseline="0">
              <a:solidFill>
                <a:srgbClr val="800080"/>
              </a:solidFill>
              <a:latin typeface="華康海報體W12"/>
              <a:ea typeface="華康海報體W12"/>
            </a:rPr>
            <a:t>✽標示</a:t>
          </a:r>
          <a:r>
            <a:rPr lang="zh-TW" altLang="zh-TW" sz="1200" b="0" i="0" u="none" strike="noStrike" baseline="0">
              <a:solidFill>
                <a:srgbClr val="800080"/>
              </a:solidFill>
              <a:latin typeface="華康海報體W12"/>
              <a:ea typeface="華康海報體W12"/>
              <a:cs typeface="+mn-cs"/>
            </a:rPr>
            <a:t>☆</a:t>
          </a:r>
          <a:r>
            <a:rPr lang="zh-TW" altLang="en-US" sz="1200" b="0" i="0" u="none" strike="noStrike" baseline="0">
              <a:solidFill>
                <a:srgbClr val="800080"/>
              </a:solidFill>
              <a:latin typeface="華康海報體W12"/>
              <a:ea typeface="華康海報體W12"/>
            </a:rPr>
            <a:t>為使用在地食材 </a:t>
          </a:r>
          <a:endParaRPr lang="en-US" altLang="zh-TW" sz="1200" b="0" i="0" u="none" strike="noStrike" baseline="0">
            <a:solidFill>
              <a:srgbClr val="800080"/>
            </a:solidFill>
            <a:latin typeface="華康海報體W12"/>
            <a:ea typeface="華康海報體W12"/>
          </a:endParaRPr>
        </a:p>
        <a:p>
          <a:pPr marL="457200" marR="0" lvl="1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zh-TW" altLang="zh-TW" sz="1200" b="0" i="0" u="none" strike="noStrike" baseline="0">
              <a:solidFill>
                <a:srgbClr val="800080"/>
              </a:solidFill>
              <a:latin typeface="華康海報體W12"/>
              <a:ea typeface="華康海報體W12"/>
              <a:cs typeface="+mn-cs"/>
            </a:rPr>
            <a:t>✽標示</a:t>
          </a:r>
          <a:r>
            <a:rPr lang="zh-TW" altLang="en-US" sz="1200" b="0" i="0" u="none" strike="noStrike" baseline="0">
              <a:solidFill>
                <a:srgbClr val="800080"/>
              </a:solidFill>
              <a:latin typeface="新細明體"/>
              <a:ea typeface="新細明體"/>
              <a:cs typeface="+mn-cs"/>
            </a:rPr>
            <a:t>◆</a:t>
          </a:r>
          <a:r>
            <a:rPr lang="zh-TW" altLang="zh-TW" sz="1200" b="0" i="0" u="none" strike="noStrike" baseline="0">
              <a:solidFill>
                <a:srgbClr val="800080"/>
              </a:solidFill>
              <a:latin typeface="華康海報體W12"/>
              <a:ea typeface="華康海報體W12"/>
              <a:cs typeface="+mn-cs"/>
            </a:rPr>
            <a:t>為</a:t>
          </a:r>
          <a:r>
            <a:rPr lang="zh-TW" altLang="en-US" sz="1200" b="0" i="0" u="none" strike="noStrike" baseline="0">
              <a:solidFill>
                <a:srgbClr val="800080"/>
              </a:solidFill>
              <a:latin typeface="華康海報體W12"/>
              <a:ea typeface="華康海報體W12"/>
              <a:cs typeface="+mn-cs"/>
            </a:rPr>
            <a:t>使用堅果食材</a:t>
          </a:r>
        </a:p>
      </xdr:txBody>
    </xdr:sp>
    <xdr:clientData/>
  </xdr:twoCellAnchor>
  <xdr:twoCellAnchor editAs="oneCell">
    <xdr:from>
      <xdr:col>16</xdr:col>
      <xdr:colOff>33618</xdr:colOff>
      <xdr:row>39</xdr:row>
      <xdr:rowOff>190501</xdr:rowOff>
    </xdr:from>
    <xdr:to>
      <xdr:col>23</xdr:col>
      <xdr:colOff>22412</xdr:colOff>
      <xdr:row>45</xdr:row>
      <xdr:rowOff>145676</xdr:rowOff>
    </xdr:to>
    <xdr:pic>
      <xdr:nvPicPr>
        <xdr:cNvPr id="20" name="圖片 1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3265" y="11418795"/>
          <a:ext cx="1916206" cy="1658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8">
    <tabColor theme="9" tint="0.39997558519241921"/>
  </sheetPr>
  <dimension ref="A1:AG52"/>
  <sheetViews>
    <sheetView tabSelected="1" topLeftCell="A28" zoomScale="85" zoomScaleNormal="85" workbookViewId="0">
      <selection activeCell="M44" sqref="M44:P44"/>
    </sheetView>
  </sheetViews>
  <sheetFormatPr defaultColWidth="9" defaultRowHeight="16.5"/>
  <cols>
    <col min="1" max="20" width="6.375" style="3" customWidth="1"/>
    <col min="21" max="22" width="18.875" style="3" hidden="1" customWidth="1"/>
    <col min="23" max="23" width="0" style="3" hidden="1" customWidth="1"/>
    <col min="24" max="16384" width="9" style="3"/>
  </cols>
  <sheetData>
    <row r="1" spans="1:33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</row>
    <row r="2" spans="1:33" ht="96" customHeight="1" thickBo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2"/>
      <c r="V2" s="2"/>
      <c r="W2" s="2"/>
    </row>
    <row r="3" spans="1:33" s="4" customFormat="1" ht="13.5" customHeight="1">
      <c r="A3" s="109"/>
      <c r="B3" s="110"/>
      <c r="C3" s="110"/>
      <c r="D3" s="110"/>
      <c r="E3" s="110"/>
      <c r="F3" s="110"/>
      <c r="G3" s="110"/>
      <c r="H3" s="110"/>
      <c r="I3" s="115">
        <v>44531</v>
      </c>
      <c r="J3" s="116"/>
      <c r="K3" s="116"/>
      <c r="L3" s="117"/>
      <c r="M3" s="118">
        <v>44532</v>
      </c>
      <c r="N3" s="119"/>
      <c r="O3" s="119"/>
      <c r="P3" s="120"/>
      <c r="Q3" s="121">
        <v>44533</v>
      </c>
      <c r="R3" s="122"/>
      <c r="S3" s="122"/>
      <c r="T3" s="123"/>
      <c r="U3" s="2"/>
      <c r="V3" s="1"/>
      <c r="W3" s="2"/>
    </row>
    <row r="4" spans="1:33" s="4" customFormat="1" ht="15.95" customHeight="1">
      <c r="A4" s="111"/>
      <c r="B4" s="112"/>
      <c r="C4" s="112"/>
      <c r="D4" s="112"/>
      <c r="E4" s="112"/>
      <c r="F4" s="112"/>
      <c r="G4" s="112"/>
      <c r="H4" s="112"/>
      <c r="I4" s="124" t="s">
        <v>0</v>
      </c>
      <c r="J4" s="125"/>
      <c r="K4" s="125"/>
      <c r="L4" s="126"/>
      <c r="M4" s="127" t="s">
        <v>1</v>
      </c>
      <c r="N4" s="128"/>
      <c r="O4" s="128"/>
      <c r="P4" s="129"/>
      <c r="Q4" s="130" t="s">
        <v>2</v>
      </c>
      <c r="R4" s="125"/>
      <c r="S4" s="125"/>
      <c r="T4" s="126"/>
      <c r="U4" s="2"/>
      <c r="V4" s="2"/>
      <c r="W4" s="2"/>
    </row>
    <row r="5" spans="1:33" s="7" customFormat="1" ht="30" customHeight="1">
      <c r="A5" s="111"/>
      <c r="B5" s="112"/>
      <c r="C5" s="112"/>
      <c r="D5" s="112"/>
      <c r="E5" s="112"/>
      <c r="F5" s="112"/>
      <c r="G5" s="112"/>
      <c r="H5" s="112"/>
      <c r="I5" s="131" t="s">
        <v>3</v>
      </c>
      <c r="J5" s="132"/>
      <c r="K5" s="132"/>
      <c r="L5" s="133"/>
      <c r="M5" s="131" t="s">
        <v>4</v>
      </c>
      <c r="N5" s="132"/>
      <c r="O5" s="132"/>
      <c r="P5" s="133"/>
      <c r="Q5" s="131" t="s">
        <v>5</v>
      </c>
      <c r="R5" s="132"/>
      <c r="S5" s="132"/>
      <c r="T5" s="133"/>
      <c r="U5" s="5"/>
      <c r="V5" s="6"/>
      <c r="W5" s="6"/>
      <c r="Z5" s="102"/>
      <c r="AA5" s="102"/>
      <c r="AB5" s="102"/>
      <c r="AC5" s="102"/>
    </row>
    <row r="6" spans="1:33" s="10" customFormat="1" ht="21.95" customHeight="1">
      <c r="A6" s="111"/>
      <c r="B6" s="112"/>
      <c r="C6" s="112"/>
      <c r="D6" s="112"/>
      <c r="E6" s="112"/>
      <c r="F6" s="112"/>
      <c r="G6" s="112"/>
      <c r="H6" s="112"/>
      <c r="I6" s="135" t="s">
        <v>6</v>
      </c>
      <c r="J6" s="136"/>
      <c r="K6" s="136"/>
      <c r="L6" s="143"/>
      <c r="M6" s="135" t="s">
        <v>363</v>
      </c>
      <c r="N6" s="136"/>
      <c r="O6" s="136"/>
      <c r="P6" s="144"/>
      <c r="Q6" s="138" t="s">
        <v>7</v>
      </c>
      <c r="R6" s="136"/>
      <c r="S6" s="136"/>
      <c r="T6" s="137"/>
      <c r="U6" s="8"/>
      <c r="V6" s="9"/>
      <c r="W6" s="9"/>
      <c r="Z6" s="103"/>
      <c r="AA6" s="103"/>
      <c r="AB6" s="103"/>
      <c r="AC6" s="103"/>
      <c r="AD6" s="11"/>
    </row>
    <row r="7" spans="1:33" s="10" customFormat="1" ht="21.95" customHeight="1">
      <c r="A7" s="111"/>
      <c r="B7" s="112"/>
      <c r="C7" s="112"/>
      <c r="D7" s="112"/>
      <c r="E7" s="112"/>
      <c r="F7" s="112"/>
      <c r="G7" s="112"/>
      <c r="H7" s="112"/>
      <c r="I7" s="135" t="s">
        <v>8</v>
      </c>
      <c r="J7" s="136"/>
      <c r="K7" s="136"/>
      <c r="L7" s="137"/>
      <c r="M7" s="135" t="s">
        <v>9</v>
      </c>
      <c r="N7" s="136"/>
      <c r="O7" s="136"/>
      <c r="P7" s="144"/>
      <c r="Q7" s="138" t="s">
        <v>10</v>
      </c>
      <c r="R7" s="136"/>
      <c r="S7" s="136"/>
      <c r="T7" s="137"/>
      <c r="U7" s="8"/>
      <c r="V7" s="9"/>
      <c r="W7" s="9"/>
      <c r="Z7" s="134"/>
      <c r="AA7" s="134"/>
      <c r="AB7" s="134"/>
      <c r="AC7" s="134"/>
      <c r="AD7" s="104"/>
      <c r="AE7" s="104"/>
      <c r="AF7" s="104"/>
      <c r="AG7" s="104"/>
    </row>
    <row r="8" spans="1:33" s="10" customFormat="1" ht="21.95" customHeight="1">
      <c r="A8" s="111"/>
      <c r="B8" s="112"/>
      <c r="C8" s="112"/>
      <c r="D8" s="112"/>
      <c r="E8" s="112"/>
      <c r="F8" s="112"/>
      <c r="G8" s="112"/>
      <c r="H8" s="112"/>
      <c r="I8" s="135" t="s">
        <v>385</v>
      </c>
      <c r="J8" s="136"/>
      <c r="K8" s="136"/>
      <c r="L8" s="137"/>
      <c r="M8" s="135" t="s">
        <v>386</v>
      </c>
      <c r="N8" s="136"/>
      <c r="O8" s="136"/>
      <c r="P8" s="137"/>
      <c r="Q8" s="138" t="s">
        <v>387</v>
      </c>
      <c r="R8" s="136"/>
      <c r="S8" s="136"/>
      <c r="T8" s="137"/>
      <c r="U8" s="9"/>
      <c r="V8" s="9"/>
      <c r="W8" s="9"/>
      <c r="Z8" s="139"/>
      <c r="AA8" s="139"/>
      <c r="AB8" s="139"/>
      <c r="AC8" s="139"/>
      <c r="AD8" s="104"/>
      <c r="AE8" s="104"/>
      <c r="AF8" s="104"/>
      <c r="AG8" s="104"/>
    </row>
    <row r="9" spans="1:33" s="10" customFormat="1" ht="21.95" customHeight="1">
      <c r="A9" s="111"/>
      <c r="B9" s="112"/>
      <c r="C9" s="112"/>
      <c r="D9" s="112"/>
      <c r="E9" s="112"/>
      <c r="F9" s="112"/>
      <c r="G9" s="112"/>
      <c r="H9" s="112"/>
      <c r="I9" s="140" t="s">
        <v>13</v>
      </c>
      <c r="J9" s="141"/>
      <c r="K9" s="141"/>
      <c r="L9" s="142"/>
      <c r="M9" s="140" t="s">
        <v>14</v>
      </c>
      <c r="N9" s="141"/>
      <c r="O9" s="141"/>
      <c r="P9" s="142"/>
      <c r="Q9" s="140" t="s">
        <v>15</v>
      </c>
      <c r="R9" s="141"/>
      <c r="S9" s="141"/>
      <c r="T9" s="142"/>
      <c r="U9" s="9"/>
      <c r="V9" s="9"/>
      <c r="W9" s="9"/>
      <c r="Z9" s="104"/>
      <c r="AA9" s="104"/>
      <c r="AB9" s="104"/>
      <c r="AC9" s="104"/>
      <c r="AD9" s="104"/>
      <c r="AE9" s="104"/>
      <c r="AF9" s="104"/>
      <c r="AG9" s="104"/>
    </row>
    <row r="10" spans="1:33" s="16" customFormat="1" ht="24.95" customHeight="1">
      <c r="A10" s="111"/>
      <c r="B10" s="112"/>
      <c r="C10" s="112"/>
      <c r="D10" s="112"/>
      <c r="E10" s="112"/>
      <c r="F10" s="112"/>
      <c r="G10" s="112"/>
      <c r="H10" s="112"/>
      <c r="I10" s="12" t="s">
        <v>16</v>
      </c>
      <c r="J10" s="13">
        <f>'篤行明細(1)'!AD32</f>
        <v>659.5</v>
      </c>
      <c r="K10" s="13" t="s">
        <v>17</v>
      </c>
      <c r="L10" s="13">
        <f>'篤行明細(1)'!AD30</f>
        <v>21.5</v>
      </c>
      <c r="M10" s="12" t="s">
        <v>16</v>
      </c>
      <c r="N10" s="13">
        <f>'篤行明細(1)'!AD20</f>
        <v>678.9</v>
      </c>
      <c r="O10" s="13" t="s">
        <v>17</v>
      </c>
      <c r="P10" s="14">
        <f>'篤行明細(1)'!AD18</f>
        <v>22.5</v>
      </c>
      <c r="Q10" s="12" t="s">
        <v>16</v>
      </c>
      <c r="R10" s="13">
        <f>'篤行明細(1)'!AD32</f>
        <v>659.5</v>
      </c>
      <c r="S10" s="13" t="s">
        <v>17</v>
      </c>
      <c r="T10" s="14">
        <f>'篤行明細(1)'!AD30</f>
        <v>21.5</v>
      </c>
      <c r="U10" s="15"/>
      <c r="V10" s="15"/>
      <c r="W10" s="15"/>
      <c r="X10" s="15"/>
      <c r="Y10" s="15"/>
      <c r="Z10" s="15"/>
      <c r="AA10" s="105"/>
      <c r="AB10" s="106"/>
      <c r="AC10" s="106"/>
      <c r="AD10" s="106"/>
      <c r="AE10" s="4"/>
    </row>
    <row r="11" spans="1:33" s="20" customFormat="1" ht="24.95" customHeight="1" thickBot="1">
      <c r="A11" s="113"/>
      <c r="B11" s="114"/>
      <c r="C11" s="114"/>
      <c r="D11" s="114"/>
      <c r="E11" s="114"/>
      <c r="F11" s="114"/>
      <c r="G11" s="114"/>
      <c r="H11" s="114"/>
      <c r="I11" s="17" t="s">
        <v>18</v>
      </c>
      <c r="J11" s="18">
        <f>'篤行明細(1)'!AD31</f>
        <v>26.5</v>
      </c>
      <c r="K11" s="18" t="s">
        <v>19</v>
      </c>
      <c r="L11" s="18">
        <f>'篤行明細(1)'!AD29</f>
        <v>90</v>
      </c>
      <c r="M11" s="17" t="s">
        <v>18</v>
      </c>
      <c r="N11" s="18">
        <f>'篤行明細(1)'!AD19</f>
        <v>28.1</v>
      </c>
      <c r="O11" s="18" t="s">
        <v>19</v>
      </c>
      <c r="P11" s="19">
        <f>'篤行明細(1)'!AD17</f>
        <v>91</v>
      </c>
      <c r="Q11" s="17" t="s">
        <v>18</v>
      </c>
      <c r="R11" s="18">
        <f>'篤行明細(1)'!AD31</f>
        <v>26.5</v>
      </c>
      <c r="S11" s="18" t="s">
        <v>19</v>
      </c>
      <c r="T11" s="19">
        <f>'篤行明細(1)'!AD29</f>
        <v>90</v>
      </c>
      <c r="U11" s="15"/>
      <c r="V11" s="15"/>
      <c r="W11" s="15"/>
      <c r="X11" s="15"/>
      <c r="Y11" s="15"/>
      <c r="Z11" s="100"/>
      <c r="AA11" s="100"/>
      <c r="AB11" s="100"/>
      <c r="AC11" s="100"/>
      <c r="AD11" s="100"/>
      <c r="AE11" s="100"/>
    </row>
    <row r="12" spans="1:33" s="4" customFormat="1" ht="13.5" customHeight="1">
      <c r="A12" s="145">
        <v>44536</v>
      </c>
      <c r="B12" s="146"/>
      <c r="C12" s="146"/>
      <c r="D12" s="147"/>
      <c r="E12" s="148">
        <v>44537</v>
      </c>
      <c r="F12" s="149"/>
      <c r="G12" s="149"/>
      <c r="H12" s="150"/>
      <c r="I12" s="115">
        <v>44538</v>
      </c>
      <c r="J12" s="116"/>
      <c r="K12" s="116"/>
      <c r="L12" s="151"/>
      <c r="M12" s="118">
        <v>44539</v>
      </c>
      <c r="N12" s="119"/>
      <c r="O12" s="119"/>
      <c r="P12" s="120"/>
      <c r="Q12" s="121">
        <v>44540</v>
      </c>
      <c r="R12" s="122"/>
      <c r="S12" s="122"/>
      <c r="T12" s="152"/>
      <c r="U12" s="2"/>
      <c r="V12" s="2"/>
      <c r="W12" s="2"/>
      <c r="AA12" s="107"/>
      <c r="AB12" s="107"/>
      <c r="AC12" s="107"/>
    </row>
    <row r="13" spans="1:33" s="4" customFormat="1" ht="15.95" customHeight="1">
      <c r="A13" s="130" t="s">
        <v>1</v>
      </c>
      <c r="B13" s="125"/>
      <c r="C13" s="125"/>
      <c r="D13" s="126"/>
      <c r="E13" s="130" t="s">
        <v>20</v>
      </c>
      <c r="F13" s="125"/>
      <c r="G13" s="125"/>
      <c r="H13" s="126"/>
      <c r="I13" s="124" t="s">
        <v>0</v>
      </c>
      <c r="J13" s="125"/>
      <c r="K13" s="125"/>
      <c r="L13" s="126"/>
      <c r="M13" s="127" t="s">
        <v>21</v>
      </c>
      <c r="N13" s="125"/>
      <c r="O13" s="125"/>
      <c r="P13" s="153"/>
      <c r="Q13" s="127" t="s">
        <v>22</v>
      </c>
      <c r="R13" s="128"/>
      <c r="S13" s="128"/>
      <c r="T13" s="129"/>
      <c r="U13" s="2"/>
      <c r="V13" s="2"/>
      <c r="W13" s="2"/>
      <c r="Z13" s="21"/>
      <c r="AA13" s="21"/>
      <c r="AB13" s="21"/>
      <c r="AC13" s="21"/>
      <c r="AD13" s="21"/>
      <c r="AE13" s="21"/>
      <c r="AF13" s="21"/>
      <c r="AG13" s="21"/>
    </row>
    <row r="14" spans="1:33" s="7" customFormat="1" ht="30" customHeight="1">
      <c r="A14" s="154" t="s">
        <v>23</v>
      </c>
      <c r="B14" s="132"/>
      <c r="C14" s="132"/>
      <c r="D14" s="133"/>
      <c r="E14" s="154" t="s">
        <v>24</v>
      </c>
      <c r="F14" s="132"/>
      <c r="G14" s="132"/>
      <c r="H14" s="133"/>
      <c r="I14" s="154" t="s">
        <v>25</v>
      </c>
      <c r="J14" s="132"/>
      <c r="K14" s="132"/>
      <c r="L14" s="133"/>
      <c r="M14" s="154" t="s">
        <v>26</v>
      </c>
      <c r="N14" s="132"/>
      <c r="O14" s="132"/>
      <c r="P14" s="133"/>
      <c r="Q14" s="154" t="s">
        <v>27</v>
      </c>
      <c r="R14" s="132"/>
      <c r="S14" s="132"/>
      <c r="T14" s="133"/>
      <c r="U14" s="6"/>
      <c r="V14" s="6"/>
      <c r="W14" s="6"/>
      <c r="AA14" s="107"/>
      <c r="AB14" s="107"/>
      <c r="AC14" s="107"/>
      <c r="AD14" s="4"/>
      <c r="AE14" s="4"/>
    </row>
    <row r="15" spans="1:33" s="10" customFormat="1" ht="21.95" customHeight="1">
      <c r="A15" s="135" t="s">
        <v>28</v>
      </c>
      <c r="B15" s="136"/>
      <c r="C15" s="136"/>
      <c r="D15" s="144"/>
      <c r="E15" s="138" t="s">
        <v>29</v>
      </c>
      <c r="F15" s="136"/>
      <c r="G15" s="136"/>
      <c r="H15" s="137"/>
      <c r="I15" s="135" t="s">
        <v>30</v>
      </c>
      <c r="J15" s="136"/>
      <c r="K15" s="136"/>
      <c r="L15" s="137"/>
      <c r="M15" s="135" t="s">
        <v>31</v>
      </c>
      <c r="N15" s="136"/>
      <c r="O15" s="136"/>
      <c r="P15" s="144"/>
      <c r="Q15" s="138" t="s">
        <v>32</v>
      </c>
      <c r="R15" s="136"/>
      <c r="S15" s="136"/>
      <c r="T15" s="137"/>
      <c r="U15" s="9"/>
      <c r="V15" s="9"/>
      <c r="W15" s="9"/>
      <c r="AA15" s="107"/>
      <c r="AB15" s="107"/>
      <c r="AC15" s="107"/>
      <c r="AD15" s="107"/>
      <c r="AE15" s="107"/>
    </row>
    <row r="16" spans="1:33" s="10" customFormat="1" ht="21.95" customHeight="1">
      <c r="A16" s="135" t="s">
        <v>33</v>
      </c>
      <c r="B16" s="136"/>
      <c r="C16" s="136"/>
      <c r="D16" s="144"/>
      <c r="E16" s="138" t="s">
        <v>364</v>
      </c>
      <c r="F16" s="136"/>
      <c r="G16" s="136"/>
      <c r="H16" s="137"/>
      <c r="I16" s="135" t="s">
        <v>34</v>
      </c>
      <c r="J16" s="136"/>
      <c r="K16" s="136"/>
      <c r="L16" s="137"/>
      <c r="M16" s="135" t="s">
        <v>35</v>
      </c>
      <c r="N16" s="136"/>
      <c r="O16" s="136"/>
      <c r="P16" s="144"/>
      <c r="Q16" s="138" t="s">
        <v>36</v>
      </c>
      <c r="R16" s="136"/>
      <c r="S16" s="136"/>
      <c r="T16" s="137"/>
      <c r="U16" s="9"/>
      <c r="V16" s="9"/>
      <c r="W16" s="9"/>
    </row>
    <row r="17" spans="1:30" s="10" customFormat="1" ht="21.95" customHeight="1">
      <c r="A17" s="135" t="s">
        <v>388</v>
      </c>
      <c r="B17" s="136"/>
      <c r="C17" s="136"/>
      <c r="D17" s="137"/>
      <c r="E17" s="138" t="s">
        <v>389</v>
      </c>
      <c r="F17" s="136"/>
      <c r="G17" s="136"/>
      <c r="H17" s="137"/>
      <c r="I17" s="135" t="s">
        <v>390</v>
      </c>
      <c r="J17" s="136"/>
      <c r="K17" s="136"/>
      <c r="L17" s="137"/>
      <c r="M17" s="135" t="s">
        <v>391</v>
      </c>
      <c r="N17" s="136"/>
      <c r="O17" s="136"/>
      <c r="P17" s="137"/>
      <c r="Q17" s="138" t="s">
        <v>392</v>
      </c>
      <c r="R17" s="136"/>
      <c r="S17" s="136"/>
      <c r="T17" s="137"/>
      <c r="U17" s="9"/>
      <c r="V17" s="9"/>
      <c r="W17" s="9"/>
      <c r="Y17" s="10" t="s">
        <v>39</v>
      </c>
      <c r="AA17" s="102"/>
      <c r="AB17" s="102"/>
      <c r="AC17" s="102"/>
      <c r="AD17" s="102"/>
    </row>
    <row r="18" spans="1:30" s="10" customFormat="1" ht="21.95" customHeight="1">
      <c r="A18" s="140" t="s">
        <v>40</v>
      </c>
      <c r="B18" s="141"/>
      <c r="C18" s="141"/>
      <c r="D18" s="142"/>
      <c r="E18" s="140" t="s">
        <v>41</v>
      </c>
      <c r="F18" s="141"/>
      <c r="G18" s="141"/>
      <c r="H18" s="142"/>
      <c r="I18" s="140" t="s">
        <v>42</v>
      </c>
      <c r="J18" s="141"/>
      <c r="K18" s="141"/>
      <c r="L18" s="142"/>
      <c r="M18" s="140" t="s">
        <v>365</v>
      </c>
      <c r="N18" s="141"/>
      <c r="O18" s="141"/>
      <c r="P18" s="142"/>
      <c r="Q18" s="140" t="s">
        <v>43</v>
      </c>
      <c r="R18" s="141"/>
      <c r="S18" s="141"/>
      <c r="T18" s="142"/>
      <c r="U18" s="9"/>
      <c r="V18" s="9"/>
      <c r="W18" s="9"/>
    </row>
    <row r="19" spans="1:30" s="16" customFormat="1" ht="24.95" customHeight="1">
      <c r="A19" s="12" t="s">
        <v>16</v>
      </c>
      <c r="B19" s="13">
        <f>'篤行明細(2)'!AD8</f>
        <v>693.5</v>
      </c>
      <c r="C19" s="13" t="s">
        <v>17</v>
      </c>
      <c r="D19" s="14">
        <f>'篤行明細(2)'!AD6</f>
        <v>23.5</v>
      </c>
      <c r="E19" s="12" t="s">
        <v>16</v>
      </c>
      <c r="F19" s="13">
        <f>'篤行明細(2)'!AD20</f>
        <v>741.4</v>
      </c>
      <c r="G19" s="13" t="s">
        <v>17</v>
      </c>
      <c r="H19" s="14">
        <f>'篤行明細(2)'!AD18</f>
        <v>23</v>
      </c>
      <c r="I19" s="12" t="s">
        <v>16</v>
      </c>
      <c r="J19" s="13">
        <f>'篤行明細(2)'!AD32</f>
        <v>669.2</v>
      </c>
      <c r="K19" s="13" t="s">
        <v>17</v>
      </c>
      <c r="L19" s="13">
        <f>'篤行明細(2)'!AD30</f>
        <v>22</v>
      </c>
      <c r="M19" s="12" t="s">
        <v>16</v>
      </c>
      <c r="N19" s="13">
        <f>'篤行明細(2)'!AD44</f>
        <v>688.7</v>
      </c>
      <c r="O19" s="13" t="s">
        <v>17</v>
      </c>
      <c r="P19" s="14">
        <f>'篤行明細(2)'!AD42</f>
        <v>23.5</v>
      </c>
      <c r="Q19" s="12" t="s">
        <v>16</v>
      </c>
      <c r="R19" s="13">
        <f>'篤行明細(2)'!AD56</f>
        <v>664.3</v>
      </c>
      <c r="S19" s="13" t="s">
        <v>17</v>
      </c>
      <c r="T19" s="14">
        <f>'篤行明細(2)'!AD54</f>
        <v>21.5</v>
      </c>
      <c r="U19" s="15"/>
      <c r="V19" s="15"/>
      <c r="W19" s="15"/>
      <c r="X19" s="15"/>
      <c r="Y19" s="15"/>
      <c r="Z19" s="15"/>
      <c r="AA19" s="15"/>
    </row>
    <row r="20" spans="1:30" s="20" customFormat="1" ht="24.95" customHeight="1" thickBot="1">
      <c r="A20" s="17" t="s">
        <v>18</v>
      </c>
      <c r="B20" s="18">
        <f>'篤行明細(2)'!AD7</f>
        <v>29.5</v>
      </c>
      <c r="C20" s="18" t="s">
        <v>19</v>
      </c>
      <c r="D20" s="19">
        <f>'篤行明細(2)'!AD5</f>
        <v>91</v>
      </c>
      <c r="E20" s="17" t="s">
        <v>18</v>
      </c>
      <c r="F20" s="18">
        <f>'篤行明細(2)'!AD19</f>
        <v>28.599999999999998</v>
      </c>
      <c r="G20" s="18" t="s">
        <v>19</v>
      </c>
      <c r="H20" s="19">
        <f>'篤行明細(2)'!AD17</f>
        <v>105</v>
      </c>
      <c r="I20" s="17" t="s">
        <v>18</v>
      </c>
      <c r="J20" s="18">
        <f>'篤行明細(2)'!AD31</f>
        <v>27.300000000000004</v>
      </c>
      <c r="K20" s="18" t="s">
        <v>19</v>
      </c>
      <c r="L20" s="18">
        <f>'篤行明細(2)'!AD29</f>
        <v>90.5</v>
      </c>
      <c r="M20" s="17" t="s">
        <v>18</v>
      </c>
      <c r="N20" s="18">
        <f>'篤行明細(2)'!AD43</f>
        <v>29.3</v>
      </c>
      <c r="O20" s="18" t="s">
        <v>19</v>
      </c>
      <c r="P20" s="19">
        <f>'篤行明細(2)'!AD41</f>
        <v>90</v>
      </c>
      <c r="Q20" s="17" t="s">
        <v>18</v>
      </c>
      <c r="R20" s="18">
        <f>'篤行明細(2)'!AD55</f>
        <v>26.7</v>
      </c>
      <c r="S20" s="18" t="s">
        <v>19</v>
      </c>
      <c r="T20" s="19">
        <f>'篤行明細(2)'!AD53</f>
        <v>91</v>
      </c>
      <c r="U20" s="15"/>
      <c r="V20" s="15"/>
      <c r="W20" s="15"/>
      <c r="X20" s="15"/>
      <c r="Y20" s="15"/>
      <c r="Z20" s="15"/>
      <c r="AA20" s="15"/>
    </row>
    <row r="21" spans="1:30" s="4" customFormat="1" ht="13.5" customHeight="1">
      <c r="A21" s="145">
        <v>44543</v>
      </c>
      <c r="B21" s="146"/>
      <c r="C21" s="146"/>
      <c r="D21" s="155"/>
      <c r="E21" s="148">
        <v>44544</v>
      </c>
      <c r="F21" s="149"/>
      <c r="G21" s="149"/>
      <c r="H21" s="156"/>
      <c r="I21" s="115">
        <v>44545</v>
      </c>
      <c r="J21" s="116"/>
      <c r="K21" s="116"/>
      <c r="L21" s="117"/>
      <c r="M21" s="118">
        <v>44546</v>
      </c>
      <c r="N21" s="119"/>
      <c r="O21" s="119"/>
      <c r="P21" s="120"/>
      <c r="Q21" s="121">
        <v>44547</v>
      </c>
      <c r="R21" s="122"/>
      <c r="S21" s="122"/>
      <c r="T21" s="123"/>
      <c r="U21" s="2"/>
      <c r="V21" s="2"/>
      <c r="W21" s="2"/>
      <c r="AC21" s="22"/>
    </row>
    <row r="22" spans="1:30" s="4" customFormat="1" ht="15.95" customHeight="1">
      <c r="A22" s="127" t="s">
        <v>2</v>
      </c>
      <c r="B22" s="128"/>
      <c r="C22" s="128"/>
      <c r="D22" s="129"/>
      <c r="E22" s="130" t="s">
        <v>44</v>
      </c>
      <c r="F22" s="125"/>
      <c r="G22" s="125"/>
      <c r="H22" s="126"/>
      <c r="I22" s="157" t="s">
        <v>383</v>
      </c>
      <c r="J22" s="158"/>
      <c r="K22" s="158"/>
      <c r="L22" s="159"/>
      <c r="M22" s="127" t="s">
        <v>45</v>
      </c>
      <c r="N22" s="128"/>
      <c r="O22" s="128"/>
      <c r="P22" s="129"/>
      <c r="Q22" s="130" t="s">
        <v>46</v>
      </c>
      <c r="R22" s="125"/>
      <c r="S22" s="125"/>
      <c r="T22" s="126"/>
      <c r="U22" s="2"/>
      <c r="V22" s="2"/>
      <c r="W22" s="2"/>
    </row>
    <row r="23" spans="1:30" s="7" customFormat="1" ht="30" customHeight="1">
      <c r="A23" s="131" t="s">
        <v>366</v>
      </c>
      <c r="B23" s="132"/>
      <c r="C23" s="132"/>
      <c r="D23" s="133"/>
      <c r="E23" s="131" t="s">
        <v>47</v>
      </c>
      <c r="F23" s="132"/>
      <c r="G23" s="132"/>
      <c r="H23" s="133"/>
      <c r="I23" s="160"/>
      <c r="J23" s="161"/>
      <c r="K23" s="161"/>
      <c r="L23" s="162"/>
      <c r="M23" s="131" t="s">
        <v>49</v>
      </c>
      <c r="N23" s="132"/>
      <c r="O23" s="132"/>
      <c r="P23" s="133"/>
      <c r="Q23" s="131" t="s">
        <v>50</v>
      </c>
      <c r="R23" s="132"/>
      <c r="S23" s="132"/>
      <c r="T23" s="133"/>
      <c r="U23" s="6"/>
      <c r="V23" s="6"/>
      <c r="W23" s="6"/>
    </row>
    <row r="24" spans="1:30" s="10" customFormat="1" ht="21.95" customHeight="1">
      <c r="A24" s="135" t="s">
        <v>51</v>
      </c>
      <c r="B24" s="136"/>
      <c r="C24" s="136"/>
      <c r="D24" s="144"/>
      <c r="E24" s="138" t="s">
        <v>52</v>
      </c>
      <c r="F24" s="136"/>
      <c r="G24" s="136"/>
      <c r="H24" s="137"/>
      <c r="I24" s="160"/>
      <c r="J24" s="161"/>
      <c r="K24" s="161"/>
      <c r="L24" s="162"/>
      <c r="M24" s="135" t="s">
        <v>54</v>
      </c>
      <c r="N24" s="136"/>
      <c r="O24" s="136"/>
      <c r="P24" s="144"/>
      <c r="Q24" s="138" t="s">
        <v>55</v>
      </c>
      <c r="R24" s="136"/>
      <c r="S24" s="136"/>
      <c r="T24" s="137"/>
      <c r="U24" s="9"/>
      <c r="V24" s="9"/>
      <c r="W24" s="9"/>
    </row>
    <row r="25" spans="1:30" s="10" customFormat="1" ht="21.95" customHeight="1">
      <c r="A25" s="138" t="s">
        <v>56</v>
      </c>
      <c r="B25" s="136"/>
      <c r="C25" s="136"/>
      <c r="D25" s="137"/>
      <c r="E25" s="138" t="s">
        <v>57</v>
      </c>
      <c r="F25" s="136"/>
      <c r="G25" s="136"/>
      <c r="H25" s="137"/>
      <c r="I25" s="160"/>
      <c r="J25" s="161"/>
      <c r="K25" s="161"/>
      <c r="L25" s="162"/>
      <c r="M25" s="135" t="s">
        <v>58</v>
      </c>
      <c r="N25" s="136"/>
      <c r="O25" s="136"/>
      <c r="P25" s="144"/>
      <c r="Q25" s="138" t="s">
        <v>59</v>
      </c>
      <c r="R25" s="136"/>
      <c r="S25" s="136"/>
      <c r="T25" s="137"/>
      <c r="U25" s="9"/>
      <c r="V25" s="9"/>
      <c r="W25" s="9"/>
    </row>
    <row r="26" spans="1:30" s="10" customFormat="1" ht="21.95" customHeight="1">
      <c r="A26" s="135" t="s">
        <v>387</v>
      </c>
      <c r="B26" s="136"/>
      <c r="C26" s="136"/>
      <c r="D26" s="137"/>
      <c r="E26" s="138" t="s">
        <v>393</v>
      </c>
      <c r="F26" s="136"/>
      <c r="G26" s="136"/>
      <c r="H26" s="137"/>
      <c r="I26" s="160"/>
      <c r="J26" s="161"/>
      <c r="K26" s="161"/>
      <c r="L26" s="162"/>
      <c r="M26" s="135" t="s">
        <v>394</v>
      </c>
      <c r="N26" s="136"/>
      <c r="O26" s="136"/>
      <c r="P26" s="137"/>
      <c r="Q26" s="138" t="s">
        <v>395</v>
      </c>
      <c r="R26" s="136"/>
      <c r="S26" s="136"/>
      <c r="T26" s="137"/>
      <c r="U26" s="9"/>
      <c r="V26" s="9"/>
      <c r="W26" s="9"/>
    </row>
    <row r="27" spans="1:30" s="10" customFormat="1" ht="21.95" customHeight="1">
      <c r="A27" s="140" t="s">
        <v>60</v>
      </c>
      <c r="B27" s="141"/>
      <c r="C27" s="141"/>
      <c r="D27" s="142"/>
      <c r="E27" s="140" t="s">
        <v>61</v>
      </c>
      <c r="F27" s="141"/>
      <c r="G27" s="141"/>
      <c r="H27" s="142"/>
      <c r="I27" s="160"/>
      <c r="J27" s="161"/>
      <c r="K27" s="161"/>
      <c r="L27" s="162"/>
      <c r="M27" s="140" t="s">
        <v>63</v>
      </c>
      <c r="N27" s="141"/>
      <c r="O27" s="141"/>
      <c r="P27" s="142"/>
      <c r="Q27" s="140" t="s">
        <v>64</v>
      </c>
      <c r="R27" s="141"/>
      <c r="S27" s="141"/>
      <c r="T27" s="142"/>
      <c r="U27" s="9"/>
      <c r="V27" s="9"/>
      <c r="W27" s="9"/>
    </row>
    <row r="28" spans="1:30" s="16" customFormat="1" ht="24.95" customHeight="1">
      <c r="A28" s="12" t="s">
        <v>16</v>
      </c>
      <c r="B28" s="13">
        <f>'篤行明細(3)'!AD8</f>
        <v>669.2</v>
      </c>
      <c r="C28" s="13" t="s">
        <v>17</v>
      </c>
      <c r="D28" s="14">
        <f>'篤行明細(3)'!AD6</f>
        <v>22</v>
      </c>
      <c r="E28" s="12" t="s">
        <v>16</v>
      </c>
      <c r="F28" s="13">
        <f>'篤行明細(3)'!AD20</f>
        <v>726.7</v>
      </c>
      <c r="G28" s="13" t="s">
        <v>17</v>
      </c>
      <c r="H28" s="14">
        <f>'篤行明細(3)'!AD18</f>
        <v>21.5</v>
      </c>
      <c r="I28" s="160"/>
      <c r="J28" s="161"/>
      <c r="K28" s="161"/>
      <c r="L28" s="162"/>
      <c r="M28" s="12" t="s">
        <v>16</v>
      </c>
      <c r="N28" s="13">
        <f>'篤行明細(3)'!AD44</f>
        <v>674</v>
      </c>
      <c r="O28" s="13" t="s">
        <v>17</v>
      </c>
      <c r="P28" s="14">
        <f>'篤行明細(3)'!AD42</f>
        <v>22</v>
      </c>
      <c r="Q28" s="12" t="s">
        <v>16</v>
      </c>
      <c r="R28" s="13">
        <f>'篤行明細(3)'!AD56</f>
        <v>661.9</v>
      </c>
      <c r="S28" s="13" t="s">
        <v>17</v>
      </c>
      <c r="T28" s="14">
        <f>'篤行明細(3)'!AD54</f>
        <v>21.5</v>
      </c>
      <c r="U28" s="15"/>
      <c r="V28" s="15"/>
      <c r="W28" s="15"/>
      <c r="X28" s="15"/>
      <c r="Y28" s="15"/>
      <c r="Z28" s="15"/>
      <c r="AA28" s="15"/>
    </row>
    <row r="29" spans="1:30" s="20" customFormat="1" ht="24.95" customHeight="1" thickBot="1">
      <c r="A29" s="17" t="s">
        <v>18</v>
      </c>
      <c r="B29" s="18">
        <f>'篤行明細(3)'!AD7</f>
        <v>27.300000000000004</v>
      </c>
      <c r="C29" s="18" t="s">
        <v>19</v>
      </c>
      <c r="D29" s="19">
        <f>'篤行明細(3)'!AD5</f>
        <v>90.5</v>
      </c>
      <c r="E29" s="17" t="s">
        <v>18</v>
      </c>
      <c r="F29" s="18">
        <f>'篤行明細(3)'!AD19</f>
        <v>26.8</v>
      </c>
      <c r="G29" s="18" t="s">
        <v>19</v>
      </c>
      <c r="H29" s="19">
        <f>'篤行明細(3)'!AD17</f>
        <v>106.5</v>
      </c>
      <c r="I29" s="163"/>
      <c r="J29" s="164"/>
      <c r="K29" s="164"/>
      <c r="L29" s="165"/>
      <c r="M29" s="17" t="s">
        <v>18</v>
      </c>
      <c r="N29" s="18">
        <f>'篤行明細(3)'!AD43</f>
        <v>27.500000000000004</v>
      </c>
      <c r="O29" s="18" t="s">
        <v>19</v>
      </c>
      <c r="P29" s="19">
        <f>'篤行明細(3)'!AD41</f>
        <v>91.5</v>
      </c>
      <c r="Q29" s="17" t="s">
        <v>18</v>
      </c>
      <c r="R29" s="18">
        <f>'篤行明細(3)'!AD55</f>
        <v>26.6</v>
      </c>
      <c r="S29" s="18" t="s">
        <v>19</v>
      </c>
      <c r="T29" s="19">
        <f>'篤行明細(3)'!AD53</f>
        <v>90.5</v>
      </c>
      <c r="U29" s="15"/>
      <c r="V29" s="15"/>
      <c r="W29" s="15"/>
      <c r="X29" s="15"/>
      <c r="Y29" s="15"/>
      <c r="Z29" s="15"/>
      <c r="AA29" s="15"/>
    </row>
    <row r="30" spans="1:30" s="4" customFormat="1" ht="13.5" customHeight="1">
      <c r="A30" s="145">
        <v>44550</v>
      </c>
      <c r="B30" s="146"/>
      <c r="C30" s="146"/>
      <c r="D30" s="147"/>
      <c r="E30" s="166">
        <v>44551</v>
      </c>
      <c r="F30" s="167"/>
      <c r="G30" s="167"/>
      <c r="H30" s="168"/>
      <c r="I30" s="115">
        <v>44552</v>
      </c>
      <c r="J30" s="116"/>
      <c r="K30" s="116"/>
      <c r="L30" s="151"/>
      <c r="M30" s="118">
        <v>44553</v>
      </c>
      <c r="N30" s="119"/>
      <c r="O30" s="119"/>
      <c r="P30" s="120"/>
      <c r="Q30" s="121">
        <v>44554</v>
      </c>
      <c r="R30" s="122"/>
      <c r="S30" s="122"/>
      <c r="T30" s="152"/>
      <c r="U30" s="2"/>
      <c r="V30" s="2"/>
      <c r="W30" s="2"/>
    </row>
    <row r="31" spans="1:30" s="4" customFormat="1" ht="15.95" customHeight="1">
      <c r="A31" s="169" t="s">
        <v>22</v>
      </c>
      <c r="B31" s="128"/>
      <c r="C31" s="128"/>
      <c r="D31" s="129"/>
      <c r="E31" s="130" t="s">
        <v>44</v>
      </c>
      <c r="F31" s="125"/>
      <c r="G31" s="125"/>
      <c r="H31" s="126"/>
      <c r="I31" s="124" t="s">
        <v>0</v>
      </c>
      <c r="J31" s="125"/>
      <c r="K31" s="125"/>
      <c r="L31" s="126"/>
      <c r="M31" s="127" t="s">
        <v>1</v>
      </c>
      <c r="N31" s="128"/>
      <c r="O31" s="128"/>
      <c r="P31" s="129"/>
      <c r="Q31" s="130" t="s">
        <v>65</v>
      </c>
      <c r="R31" s="125"/>
      <c r="S31" s="125"/>
      <c r="T31" s="126"/>
      <c r="U31" s="2"/>
      <c r="V31" s="2"/>
      <c r="W31" s="2"/>
    </row>
    <row r="32" spans="1:30" s="7" customFormat="1" ht="30" customHeight="1">
      <c r="A32" s="131" t="s">
        <v>66</v>
      </c>
      <c r="B32" s="132"/>
      <c r="C32" s="132"/>
      <c r="D32" s="133"/>
      <c r="E32" s="131" t="s">
        <v>67</v>
      </c>
      <c r="F32" s="132"/>
      <c r="G32" s="132"/>
      <c r="H32" s="133"/>
      <c r="I32" s="131" t="s">
        <v>68</v>
      </c>
      <c r="J32" s="132"/>
      <c r="K32" s="132"/>
      <c r="L32" s="133"/>
      <c r="M32" s="131" t="s">
        <v>69</v>
      </c>
      <c r="N32" s="132"/>
      <c r="O32" s="132"/>
      <c r="P32" s="133"/>
      <c r="Q32" s="131" t="s">
        <v>70</v>
      </c>
      <c r="R32" s="132"/>
      <c r="S32" s="132"/>
      <c r="T32" s="133"/>
      <c r="U32" s="6"/>
      <c r="V32" s="6"/>
      <c r="W32" s="6"/>
    </row>
    <row r="33" spans="1:27" s="10" customFormat="1" ht="21.95" customHeight="1">
      <c r="A33" s="135" t="s">
        <v>71</v>
      </c>
      <c r="B33" s="136"/>
      <c r="C33" s="136"/>
      <c r="D33" s="144"/>
      <c r="E33" s="138" t="s">
        <v>72</v>
      </c>
      <c r="F33" s="136"/>
      <c r="G33" s="136"/>
      <c r="H33" s="137"/>
      <c r="I33" s="135" t="s">
        <v>73</v>
      </c>
      <c r="J33" s="136"/>
      <c r="K33" s="136"/>
      <c r="L33" s="137"/>
      <c r="M33" s="135" t="s">
        <v>74</v>
      </c>
      <c r="N33" s="136"/>
      <c r="O33" s="136"/>
      <c r="P33" s="144"/>
      <c r="Q33" s="138" t="s">
        <v>75</v>
      </c>
      <c r="R33" s="136"/>
      <c r="S33" s="136"/>
      <c r="T33" s="137"/>
      <c r="U33" s="9"/>
      <c r="V33" s="9"/>
      <c r="W33" s="9"/>
    </row>
    <row r="34" spans="1:27" s="10" customFormat="1" ht="21.95" customHeight="1">
      <c r="A34" s="135" t="s">
        <v>76</v>
      </c>
      <c r="B34" s="136"/>
      <c r="C34" s="136"/>
      <c r="D34" s="144"/>
      <c r="E34" s="170" t="s">
        <v>77</v>
      </c>
      <c r="F34" s="171"/>
      <c r="G34" s="171"/>
      <c r="H34" s="171"/>
      <c r="I34" s="171" t="s">
        <v>78</v>
      </c>
      <c r="J34" s="171"/>
      <c r="K34" s="171"/>
      <c r="L34" s="171"/>
      <c r="M34" s="171" t="s">
        <v>79</v>
      </c>
      <c r="N34" s="171"/>
      <c r="O34" s="171"/>
      <c r="P34" s="171"/>
      <c r="Q34" s="136" t="s">
        <v>80</v>
      </c>
      <c r="R34" s="136"/>
      <c r="S34" s="136"/>
      <c r="T34" s="137"/>
      <c r="U34" s="9"/>
      <c r="V34" s="9"/>
      <c r="W34" s="9"/>
    </row>
    <row r="35" spans="1:27" s="10" customFormat="1" ht="21.95" customHeight="1">
      <c r="A35" s="135" t="s">
        <v>389</v>
      </c>
      <c r="B35" s="136"/>
      <c r="C35" s="136"/>
      <c r="D35" s="137"/>
      <c r="E35" s="171" t="s">
        <v>390</v>
      </c>
      <c r="F35" s="171"/>
      <c r="G35" s="171"/>
      <c r="H35" s="171"/>
      <c r="I35" s="171" t="s">
        <v>392</v>
      </c>
      <c r="J35" s="171"/>
      <c r="K35" s="171"/>
      <c r="L35" s="171"/>
      <c r="M35" s="171" t="s">
        <v>396</v>
      </c>
      <c r="N35" s="171"/>
      <c r="O35" s="171"/>
      <c r="P35" s="171"/>
      <c r="Q35" s="136" t="s">
        <v>397</v>
      </c>
      <c r="R35" s="136"/>
      <c r="S35" s="136"/>
      <c r="T35" s="137"/>
      <c r="U35" s="9"/>
      <c r="V35" s="9"/>
      <c r="W35" s="9"/>
    </row>
    <row r="36" spans="1:27" s="10" customFormat="1" ht="21.95" customHeight="1">
      <c r="A36" s="140" t="s">
        <v>82</v>
      </c>
      <c r="B36" s="141"/>
      <c r="C36" s="141"/>
      <c r="D36" s="142"/>
      <c r="E36" s="140" t="s">
        <v>83</v>
      </c>
      <c r="F36" s="141"/>
      <c r="G36" s="141"/>
      <c r="H36" s="142"/>
      <c r="I36" s="140" t="s">
        <v>84</v>
      </c>
      <c r="J36" s="141"/>
      <c r="K36" s="141"/>
      <c r="L36" s="142"/>
      <c r="M36" s="140" t="s">
        <v>85</v>
      </c>
      <c r="N36" s="141"/>
      <c r="O36" s="141"/>
      <c r="P36" s="142"/>
      <c r="Q36" s="140" t="s">
        <v>86</v>
      </c>
      <c r="R36" s="141"/>
      <c r="S36" s="141"/>
      <c r="T36" s="142"/>
      <c r="U36" s="9"/>
      <c r="V36" s="9"/>
      <c r="W36" s="9"/>
    </row>
    <row r="37" spans="1:27" s="16" customFormat="1" ht="24.95" customHeight="1">
      <c r="A37" s="12" t="s">
        <v>16</v>
      </c>
      <c r="B37" s="13">
        <f>'篤行明細(4)'!AD8</f>
        <v>688.7</v>
      </c>
      <c r="C37" s="13" t="s">
        <v>17</v>
      </c>
      <c r="D37" s="13">
        <f>'篤行明細(4)'!AD6</f>
        <v>23.5</v>
      </c>
      <c r="E37" s="12" t="s">
        <v>16</v>
      </c>
      <c r="F37" s="13">
        <f>'篤行明細(4)'!AD20</f>
        <v>719.5</v>
      </c>
      <c r="G37" s="13" t="s">
        <v>17</v>
      </c>
      <c r="H37" s="14">
        <f>'篤行明細(4)'!AD18</f>
        <v>21.5</v>
      </c>
      <c r="I37" s="12" t="s">
        <v>16</v>
      </c>
      <c r="J37" s="13">
        <f>'篤行明細(4)'!AD32</f>
        <v>691.1</v>
      </c>
      <c r="K37" s="13" t="s">
        <v>17</v>
      </c>
      <c r="L37" s="13">
        <f>'篤行明細(4)'!AD30</f>
        <v>23.5</v>
      </c>
      <c r="M37" s="12" t="s">
        <v>16</v>
      </c>
      <c r="N37" s="13">
        <f>'篤行明細(4)'!AD44</f>
        <v>674.1</v>
      </c>
      <c r="O37" s="13" t="s">
        <v>17</v>
      </c>
      <c r="P37" s="14">
        <f>'篤行明細(4)'!AD42</f>
        <v>22.5</v>
      </c>
      <c r="Q37" s="12" t="s">
        <v>16</v>
      </c>
      <c r="R37" s="13">
        <f>'篤行明細(4)'!AD56</f>
        <v>669.1</v>
      </c>
      <c r="S37" s="13" t="s">
        <v>17</v>
      </c>
      <c r="T37" s="14">
        <f>'篤行明細(4)'!AD54</f>
        <v>21.5</v>
      </c>
      <c r="U37" s="15"/>
      <c r="V37" s="15"/>
      <c r="W37" s="15"/>
      <c r="X37" s="15"/>
      <c r="Y37" s="15"/>
      <c r="Z37" s="15"/>
      <c r="AA37" s="15"/>
    </row>
    <row r="38" spans="1:27" s="20" customFormat="1" ht="24.95" customHeight="1" thickBot="1">
      <c r="A38" s="17" t="s">
        <v>18</v>
      </c>
      <c r="B38" s="18">
        <f>'篤行明細(4)'!AD7</f>
        <v>29.3</v>
      </c>
      <c r="C38" s="18" t="s">
        <v>19</v>
      </c>
      <c r="D38" s="18">
        <f>'篤行明細(4)'!AD5</f>
        <v>90</v>
      </c>
      <c r="E38" s="17" t="s">
        <v>18</v>
      </c>
      <c r="F38" s="18">
        <f>'篤行明細(4)'!AD19</f>
        <v>26.5</v>
      </c>
      <c r="G38" s="18" t="s">
        <v>19</v>
      </c>
      <c r="H38" s="19">
        <f>'篤行明細(4)'!AD17</f>
        <v>105</v>
      </c>
      <c r="I38" s="17" t="s">
        <v>18</v>
      </c>
      <c r="J38" s="18">
        <f>'篤行明細(4)'!AD31</f>
        <v>29.400000000000002</v>
      </c>
      <c r="K38" s="18" t="s">
        <v>19</v>
      </c>
      <c r="L38" s="18">
        <f>'篤行明細(4)'!AD29</f>
        <v>90.5</v>
      </c>
      <c r="M38" s="17" t="s">
        <v>18</v>
      </c>
      <c r="N38" s="18">
        <f>'篤行明細(4)'!AD43</f>
        <v>27.900000000000002</v>
      </c>
      <c r="O38" s="18" t="s">
        <v>19</v>
      </c>
      <c r="P38" s="19">
        <f>'篤行明細(4)'!AD41</f>
        <v>90</v>
      </c>
      <c r="Q38" s="17" t="s">
        <v>18</v>
      </c>
      <c r="R38" s="18">
        <f>'篤行明細(4)'!AD55</f>
        <v>26.9</v>
      </c>
      <c r="S38" s="18" t="s">
        <v>19</v>
      </c>
      <c r="T38" s="19">
        <f>'篤行明細(4)'!AD53</f>
        <v>92</v>
      </c>
      <c r="U38" s="23"/>
      <c r="V38" s="15"/>
      <c r="W38" s="15"/>
      <c r="X38" s="15"/>
      <c r="Y38" s="15"/>
      <c r="Z38" s="15"/>
      <c r="AA38" s="15"/>
    </row>
    <row r="39" spans="1:27" s="4" customFormat="1" ht="13.5" customHeight="1">
      <c r="A39" s="145">
        <v>44557</v>
      </c>
      <c r="B39" s="146"/>
      <c r="C39" s="146"/>
      <c r="D39" s="155"/>
      <c r="E39" s="148">
        <v>44558</v>
      </c>
      <c r="F39" s="149"/>
      <c r="G39" s="149"/>
      <c r="H39" s="156"/>
      <c r="I39" s="115">
        <v>44559</v>
      </c>
      <c r="J39" s="116"/>
      <c r="K39" s="116"/>
      <c r="L39" s="117"/>
      <c r="M39" s="118">
        <v>44560</v>
      </c>
      <c r="N39" s="119"/>
      <c r="O39" s="119"/>
      <c r="P39" s="119"/>
      <c r="Q39" s="172"/>
      <c r="R39" s="173"/>
      <c r="S39" s="173"/>
      <c r="T39" s="174"/>
      <c r="U39" s="2"/>
      <c r="V39" s="2"/>
      <c r="W39" s="2"/>
    </row>
    <row r="40" spans="1:27" s="4" customFormat="1" ht="15.95" customHeight="1">
      <c r="A40" s="169" t="s">
        <v>46</v>
      </c>
      <c r="B40" s="128"/>
      <c r="C40" s="128"/>
      <c r="D40" s="129"/>
      <c r="E40" s="130" t="s">
        <v>44</v>
      </c>
      <c r="F40" s="125"/>
      <c r="G40" s="125"/>
      <c r="H40" s="126"/>
      <c r="I40" s="124" t="s">
        <v>0</v>
      </c>
      <c r="J40" s="125"/>
      <c r="K40" s="125"/>
      <c r="L40" s="126"/>
      <c r="M40" s="127" t="s">
        <v>87</v>
      </c>
      <c r="N40" s="125"/>
      <c r="O40" s="125"/>
      <c r="P40" s="153"/>
      <c r="Q40" s="175"/>
      <c r="R40" s="176"/>
      <c r="S40" s="176"/>
      <c r="T40" s="177"/>
      <c r="U40" s="2"/>
      <c r="V40" s="2"/>
      <c r="W40" s="2"/>
    </row>
    <row r="41" spans="1:27" s="7" customFormat="1" ht="30" customHeight="1">
      <c r="A41" s="131" t="s">
        <v>88</v>
      </c>
      <c r="B41" s="132"/>
      <c r="C41" s="132"/>
      <c r="D41" s="133"/>
      <c r="E41" s="131" t="s">
        <v>89</v>
      </c>
      <c r="F41" s="132"/>
      <c r="G41" s="132"/>
      <c r="H41" s="133"/>
      <c r="I41" s="131" t="s">
        <v>90</v>
      </c>
      <c r="J41" s="132"/>
      <c r="K41" s="132"/>
      <c r="L41" s="133"/>
      <c r="M41" s="131" t="s">
        <v>91</v>
      </c>
      <c r="N41" s="132"/>
      <c r="O41" s="132"/>
      <c r="P41" s="132"/>
      <c r="Q41" s="175"/>
      <c r="R41" s="176"/>
      <c r="S41" s="176"/>
      <c r="T41" s="177"/>
      <c r="U41" s="6"/>
      <c r="V41" s="6"/>
      <c r="W41" s="6"/>
    </row>
    <row r="42" spans="1:27" s="10" customFormat="1" ht="21.95" customHeight="1">
      <c r="A42" s="135" t="s">
        <v>92</v>
      </c>
      <c r="B42" s="136"/>
      <c r="C42" s="136"/>
      <c r="D42" s="144"/>
      <c r="E42" s="138" t="s">
        <v>93</v>
      </c>
      <c r="F42" s="136"/>
      <c r="G42" s="136"/>
      <c r="H42" s="137"/>
      <c r="I42" s="135" t="s">
        <v>94</v>
      </c>
      <c r="J42" s="136"/>
      <c r="K42" s="136"/>
      <c r="L42" s="137"/>
      <c r="M42" s="135" t="s">
        <v>95</v>
      </c>
      <c r="N42" s="136"/>
      <c r="O42" s="136"/>
      <c r="P42" s="136"/>
      <c r="Q42" s="175"/>
      <c r="R42" s="176"/>
      <c r="S42" s="176"/>
      <c r="T42" s="177"/>
      <c r="U42" s="9"/>
      <c r="V42" s="9"/>
      <c r="W42" s="9"/>
    </row>
    <row r="43" spans="1:27" s="10" customFormat="1" ht="21.95" customHeight="1">
      <c r="A43" s="135" t="s">
        <v>96</v>
      </c>
      <c r="B43" s="136"/>
      <c r="C43" s="136"/>
      <c r="D43" s="144"/>
      <c r="E43" s="170" t="s">
        <v>97</v>
      </c>
      <c r="F43" s="171"/>
      <c r="G43" s="171"/>
      <c r="H43" s="171"/>
      <c r="I43" s="171" t="s">
        <v>98</v>
      </c>
      <c r="J43" s="171"/>
      <c r="K43" s="171"/>
      <c r="L43" s="171"/>
      <c r="M43" s="135" t="s">
        <v>99</v>
      </c>
      <c r="N43" s="136"/>
      <c r="O43" s="136"/>
      <c r="P43" s="136"/>
      <c r="Q43" s="175"/>
      <c r="R43" s="176"/>
      <c r="S43" s="176"/>
      <c r="T43" s="178"/>
      <c r="U43" s="9"/>
      <c r="V43" s="9"/>
      <c r="W43" s="9"/>
    </row>
    <row r="44" spans="1:27" s="10" customFormat="1" ht="21.95" customHeight="1">
      <c r="A44" s="135" t="s">
        <v>388</v>
      </c>
      <c r="B44" s="136"/>
      <c r="C44" s="136"/>
      <c r="D44" s="143"/>
      <c r="E44" s="171" t="s">
        <v>389</v>
      </c>
      <c r="F44" s="171"/>
      <c r="G44" s="171"/>
      <c r="H44" s="171"/>
      <c r="I44" s="171" t="s">
        <v>390</v>
      </c>
      <c r="J44" s="171"/>
      <c r="K44" s="171"/>
      <c r="L44" s="171"/>
      <c r="M44" s="135" t="s">
        <v>398</v>
      </c>
      <c r="N44" s="136"/>
      <c r="O44" s="136"/>
      <c r="P44" s="136"/>
      <c r="Q44" s="175"/>
      <c r="R44" s="176"/>
      <c r="S44" s="176"/>
      <c r="T44" s="178"/>
      <c r="U44" s="9"/>
      <c r="V44" s="9"/>
      <c r="W44" s="9"/>
    </row>
    <row r="45" spans="1:27" s="10" customFormat="1" ht="21.95" customHeight="1">
      <c r="A45" s="140" t="s">
        <v>100</v>
      </c>
      <c r="B45" s="141"/>
      <c r="C45" s="141"/>
      <c r="D45" s="142"/>
      <c r="E45" s="140" t="s">
        <v>101</v>
      </c>
      <c r="F45" s="141"/>
      <c r="G45" s="141"/>
      <c r="H45" s="142"/>
      <c r="I45" s="140" t="s">
        <v>102</v>
      </c>
      <c r="J45" s="141"/>
      <c r="K45" s="141"/>
      <c r="L45" s="142"/>
      <c r="M45" s="140" t="s">
        <v>103</v>
      </c>
      <c r="N45" s="141"/>
      <c r="O45" s="141"/>
      <c r="P45" s="141"/>
      <c r="Q45" s="175"/>
      <c r="R45" s="176"/>
      <c r="S45" s="176"/>
      <c r="T45" s="178"/>
      <c r="U45" s="9"/>
      <c r="V45" s="9"/>
      <c r="W45" s="9"/>
    </row>
    <row r="46" spans="1:27" s="16" customFormat="1" ht="24.95" customHeight="1">
      <c r="A46" s="12" t="s">
        <v>16</v>
      </c>
      <c r="B46" s="13">
        <f>'篤行明細(5)'!AD8</f>
        <v>676.4</v>
      </c>
      <c r="C46" s="13" t="s">
        <v>17</v>
      </c>
      <c r="D46" s="14">
        <f>'篤行明細(5)'!AD6</f>
        <v>22</v>
      </c>
      <c r="E46" s="12" t="s">
        <v>16</v>
      </c>
      <c r="F46" s="13">
        <f>'篤行明細(5)'!AD20</f>
        <v>736.4</v>
      </c>
      <c r="G46" s="13" t="s">
        <v>17</v>
      </c>
      <c r="H46" s="14">
        <f>'篤行明細(5)'!AD18</f>
        <v>22</v>
      </c>
      <c r="I46" s="12" t="s">
        <v>16</v>
      </c>
      <c r="J46" s="13">
        <f>'篤行明細(5)'!AD32</f>
        <v>659.5</v>
      </c>
      <c r="K46" s="13" t="s">
        <v>17</v>
      </c>
      <c r="L46" s="13">
        <f>'篤行明細(5)'!AD30</f>
        <v>21.5</v>
      </c>
      <c r="M46" s="12" t="s">
        <v>16</v>
      </c>
      <c r="N46" s="13">
        <f>'篤行明細(5)'!AD44</f>
        <v>669.2</v>
      </c>
      <c r="O46" s="13" t="s">
        <v>17</v>
      </c>
      <c r="P46" s="13">
        <f>'篤行明細(5)'!AD42</f>
        <v>22</v>
      </c>
      <c r="Q46" s="175"/>
      <c r="R46" s="176"/>
      <c r="S46" s="176"/>
      <c r="T46" s="178"/>
      <c r="U46" s="15"/>
      <c r="V46" s="15"/>
      <c r="W46" s="15"/>
      <c r="X46" s="15"/>
      <c r="Y46" s="15"/>
      <c r="Z46" s="15"/>
      <c r="AA46" s="15"/>
    </row>
    <row r="47" spans="1:27" s="20" customFormat="1" ht="24.95" customHeight="1" thickBot="1">
      <c r="A47" s="17" t="s">
        <v>18</v>
      </c>
      <c r="B47" s="18">
        <f>'篤行明細(5)'!AD7</f>
        <v>27.6</v>
      </c>
      <c r="C47" s="18" t="s">
        <v>19</v>
      </c>
      <c r="D47" s="19">
        <f>'篤行明細(5)'!AD5</f>
        <v>92</v>
      </c>
      <c r="E47" s="17" t="s">
        <v>18</v>
      </c>
      <c r="F47" s="18">
        <f>'篤行明細(5)'!AD19</f>
        <v>27.6</v>
      </c>
      <c r="G47" s="18" t="s">
        <v>19</v>
      </c>
      <c r="H47" s="19">
        <f>'篤行明細(5)'!AD17</f>
        <v>107</v>
      </c>
      <c r="I47" s="17" t="s">
        <v>18</v>
      </c>
      <c r="J47" s="18">
        <f>'篤行明細(5)'!AD31</f>
        <v>26.5</v>
      </c>
      <c r="K47" s="18" t="s">
        <v>19</v>
      </c>
      <c r="L47" s="18">
        <f>'篤行明細(5)'!AD29</f>
        <v>90</v>
      </c>
      <c r="M47" s="17" t="s">
        <v>18</v>
      </c>
      <c r="N47" s="18">
        <f>'篤行明細(5)'!AD43</f>
        <v>27.300000000000004</v>
      </c>
      <c r="O47" s="18" t="s">
        <v>19</v>
      </c>
      <c r="P47" s="18">
        <f>'篤行明細(5)'!AD41</f>
        <v>90.5</v>
      </c>
      <c r="Q47" s="179"/>
      <c r="R47" s="180"/>
      <c r="S47" s="180"/>
      <c r="T47" s="181"/>
      <c r="U47" s="15"/>
      <c r="V47" s="15"/>
      <c r="W47" s="15"/>
      <c r="X47" s="15"/>
      <c r="Y47" s="15"/>
      <c r="Z47" s="15"/>
      <c r="AA47" s="15"/>
    </row>
    <row r="48" spans="1:27" s="11" customFormat="1" ht="30.75" customHeight="1">
      <c r="A48" s="182" t="s">
        <v>384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01"/>
      <c r="V48" s="101"/>
      <c r="W48" s="101"/>
      <c r="X48" s="101"/>
      <c r="Y48" s="101"/>
      <c r="Z48" s="101"/>
      <c r="AA48" s="101"/>
    </row>
    <row r="49" spans="1:23" s="4" customFormat="1" ht="15.9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2"/>
      <c r="V49" s="2"/>
      <c r="W49" s="2"/>
    </row>
    <row r="50" spans="1:23" s="4" customFormat="1" ht="18.9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24"/>
      <c r="V50" s="2"/>
      <c r="W50" s="2"/>
    </row>
    <row r="51" spans="1:23" s="4" customFormat="1" ht="18.9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2"/>
      <c r="V51" s="2"/>
      <c r="W51" s="2"/>
    </row>
    <row r="52" spans="1:23" s="26" customFormat="1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25"/>
      <c r="V52" s="25"/>
      <c r="W52" s="25"/>
    </row>
  </sheetData>
  <mergeCells count="155">
    <mergeCell ref="I41:L41"/>
    <mergeCell ref="M41:P41"/>
    <mergeCell ref="A48:T48"/>
    <mergeCell ref="A44:D44"/>
    <mergeCell ref="E44:H44"/>
    <mergeCell ref="I44:L44"/>
    <mergeCell ref="M44:P44"/>
    <mergeCell ref="A45:D45"/>
    <mergeCell ref="E45:H45"/>
    <mergeCell ref="I45:L45"/>
    <mergeCell ref="M45:P45"/>
    <mergeCell ref="A36:D36"/>
    <mergeCell ref="E36:H36"/>
    <mergeCell ref="I36:L36"/>
    <mergeCell ref="M36:P36"/>
    <mergeCell ref="Q36:T36"/>
    <mergeCell ref="A39:D39"/>
    <mergeCell ref="E39:H39"/>
    <mergeCell ref="I39:L39"/>
    <mergeCell ref="M39:P39"/>
    <mergeCell ref="Q39:T47"/>
    <mergeCell ref="A42:D42"/>
    <mergeCell ref="E42:H42"/>
    <mergeCell ref="I42:L42"/>
    <mergeCell ref="M42:P42"/>
    <mergeCell ref="A43:D43"/>
    <mergeCell ref="E43:H43"/>
    <mergeCell ref="I43:L43"/>
    <mergeCell ref="M43:P43"/>
    <mergeCell ref="A40:D40"/>
    <mergeCell ref="E40:H40"/>
    <mergeCell ref="I40:L40"/>
    <mergeCell ref="M40:P40"/>
    <mergeCell ref="A41:D41"/>
    <mergeCell ref="E41:H41"/>
    <mergeCell ref="A34:D34"/>
    <mergeCell ref="E34:H34"/>
    <mergeCell ref="I34:L34"/>
    <mergeCell ref="M34:P34"/>
    <mergeCell ref="Q34:T34"/>
    <mergeCell ref="A35:D35"/>
    <mergeCell ref="E35:H35"/>
    <mergeCell ref="I35:L35"/>
    <mergeCell ref="M35:P35"/>
    <mergeCell ref="Q35:T35"/>
    <mergeCell ref="A32:D32"/>
    <mergeCell ref="E32:H32"/>
    <mergeCell ref="I32:L32"/>
    <mergeCell ref="M32:P32"/>
    <mergeCell ref="Q32:T32"/>
    <mergeCell ref="A33:D33"/>
    <mergeCell ref="E33:H33"/>
    <mergeCell ref="I33:L33"/>
    <mergeCell ref="M33:P33"/>
    <mergeCell ref="Q33:T33"/>
    <mergeCell ref="Q27:T27"/>
    <mergeCell ref="A30:D30"/>
    <mergeCell ref="E30:H30"/>
    <mergeCell ref="I30:L30"/>
    <mergeCell ref="M30:P30"/>
    <mergeCell ref="Q30:T30"/>
    <mergeCell ref="A31:D31"/>
    <mergeCell ref="E31:H31"/>
    <mergeCell ref="I31:L31"/>
    <mergeCell ref="M31:P31"/>
    <mergeCell ref="Q31:T31"/>
    <mergeCell ref="A22:D22"/>
    <mergeCell ref="E22:H22"/>
    <mergeCell ref="M22:P22"/>
    <mergeCell ref="Q22:T22"/>
    <mergeCell ref="A23:D23"/>
    <mergeCell ref="E23:H23"/>
    <mergeCell ref="M23:P23"/>
    <mergeCell ref="Q23:T23"/>
    <mergeCell ref="I22:L29"/>
    <mergeCell ref="A24:D24"/>
    <mergeCell ref="E24:H24"/>
    <mergeCell ref="M24:P24"/>
    <mergeCell ref="Q24:T24"/>
    <mergeCell ref="A25:D25"/>
    <mergeCell ref="E25:H25"/>
    <mergeCell ref="M25:P25"/>
    <mergeCell ref="Q25:T25"/>
    <mergeCell ref="A26:D26"/>
    <mergeCell ref="E26:H26"/>
    <mergeCell ref="M26:P26"/>
    <mergeCell ref="Q26:T26"/>
    <mergeCell ref="A27:D27"/>
    <mergeCell ref="E27:H27"/>
    <mergeCell ref="M27:P27"/>
    <mergeCell ref="A18:D18"/>
    <mergeCell ref="E18:H18"/>
    <mergeCell ref="I18:L18"/>
    <mergeCell ref="M18:P18"/>
    <mergeCell ref="Q18:T18"/>
    <mergeCell ref="A21:D21"/>
    <mergeCell ref="E21:H21"/>
    <mergeCell ref="I21:L21"/>
    <mergeCell ref="M21:P21"/>
    <mergeCell ref="Q21:T21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A14:D14"/>
    <mergeCell ref="E14:H14"/>
    <mergeCell ref="I14:L14"/>
    <mergeCell ref="M14:P14"/>
    <mergeCell ref="Q14:T14"/>
    <mergeCell ref="A15:D15"/>
    <mergeCell ref="E15:H15"/>
    <mergeCell ref="I15:L15"/>
    <mergeCell ref="M15:P15"/>
    <mergeCell ref="Q15:T15"/>
    <mergeCell ref="A12:D12"/>
    <mergeCell ref="E12:H12"/>
    <mergeCell ref="I12:L12"/>
    <mergeCell ref="M12:P12"/>
    <mergeCell ref="Q12:T12"/>
    <mergeCell ref="A13:D13"/>
    <mergeCell ref="E13:H13"/>
    <mergeCell ref="I13:L13"/>
    <mergeCell ref="M13:P13"/>
    <mergeCell ref="Q13:T13"/>
    <mergeCell ref="Z7:AC7"/>
    <mergeCell ref="I8:L8"/>
    <mergeCell ref="M8:P8"/>
    <mergeCell ref="Q8:T8"/>
    <mergeCell ref="Z8:AC8"/>
    <mergeCell ref="I9:L9"/>
    <mergeCell ref="M9:P9"/>
    <mergeCell ref="Q9:T9"/>
    <mergeCell ref="Q5:T5"/>
    <mergeCell ref="I6:L6"/>
    <mergeCell ref="M6:P6"/>
    <mergeCell ref="Q6:T6"/>
    <mergeCell ref="I7:L7"/>
    <mergeCell ref="M7:P7"/>
    <mergeCell ref="Q7:T7"/>
    <mergeCell ref="A2:T2"/>
    <mergeCell ref="A3:H11"/>
    <mergeCell ref="I3:L3"/>
    <mergeCell ref="M3:P3"/>
    <mergeCell ref="Q3:T3"/>
    <mergeCell ref="I4:L4"/>
    <mergeCell ref="M4:P4"/>
    <mergeCell ref="Q4:T4"/>
    <mergeCell ref="I5:L5"/>
    <mergeCell ref="M5:P5"/>
  </mergeCells>
  <phoneticPr fontId="4" type="noConversion"/>
  <pageMargins left="0.32" right="0.15748031496062992" top="0.15748031496062992" bottom="0.15748031496062992" header="0.19685039370078741" footer="0.19685039370078741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44">
    <pageSetUpPr fitToPage="1"/>
  </sheetPr>
  <dimension ref="A1:AM42"/>
  <sheetViews>
    <sheetView zoomScale="50" zoomScaleNormal="50" workbookViewId="0">
      <selection activeCell="Q7" sqref="Q7:T7"/>
    </sheetView>
  </sheetViews>
  <sheetFormatPr defaultColWidth="9" defaultRowHeight="20.25"/>
  <cols>
    <col min="1" max="1" width="1.875" style="59" customWidth="1"/>
    <col min="2" max="2" width="4.875" style="96" customWidth="1"/>
    <col min="3" max="3" width="0" style="59" hidden="1" customWidth="1"/>
    <col min="4" max="4" width="18.625" style="59" customWidth="1"/>
    <col min="5" max="5" width="5.625" style="97" customWidth="1"/>
    <col min="6" max="6" width="9.625" style="59" customWidth="1"/>
    <col min="7" max="7" width="18.625" style="59" customWidth="1"/>
    <col min="8" max="8" width="5.625" style="97" customWidth="1"/>
    <col min="9" max="9" width="9.625" style="59" customWidth="1"/>
    <col min="10" max="10" width="18.625" style="59" customWidth="1"/>
    <col min="11" max="11" width="5.625" style="97" customWidth="1"/>
    <col min="12" max="12" width="9.625" style="59" customWidth="1"/>
    <col min="13" max="13" width="18.625" style="59" customWidth="1"/>
    <col min="14" max="14" width="5.625" style="97" customWidth="1"/>
    <col min="15" max="15" width="9.625" style="59" customWidth="1"/>
    <col min="16" max="16" width="18.625" style="59" customWidth="1"/>
    <col min="17" max="17" width="5.625" style="97" customWidth="1"/>
    <col min="18" max="18" width="9.625" style="59" customWidth="1"/>
    <col min="19" max="19" width="18.625" style="59" customWidth="1"/>
    <col min="20" max="20" width="5.625" style="97" customWidth="1"/>
    <col min="21" max="21" width="9.625" style="59" customWidth="1"/>
    <col min="22" max="22" width="18.625" style="59" hidden="1" customWidth="1"/>
    <col min="23" max="23" width="5.625" style="97" hidden="1" customWidth="1"/>
    <col min="24" max="24" width="9.625" style="59" hidden="1" customWidth="1"/>
    <col min="25" max="25" width="18.625" style="59" hidden="1" customWidth="1"/>
    <col min="26" max="26" width="5.625" style="97" hidden="1" customWidth="1"/>
    <col min="27" max="27" width="9.625" style="59" hidden="1" customWidth="1"/>
    <col min="28" max="28" width="5.25" style="73" customWidth="1"/>
    <col min="29" max="29" width="14" style="98" customWidth="1"/>
    <col min="30" max="30" width="7.5" style="98" customWidth="1"/>
    <col min="31" max="31" width="11.25" style="94" customWidth="1"/>
    <col min="32" max="32" width="6.625" style="99" customWidth="1"/>
    <col min="33" max="33" width="6.625" style="59" customWidth="1"/>
    <col min="34" max="34" width="6" style="27" hidden="1" customWidth="1"/>
    <col min="35" max="35" width="5.5" style="29" hidden="1" customWidth="1"/>
    <col min="36" max="36" width="7.75" style="27" hidden="1" customWidth="1"/>
    <col min="37" max="37" width="8" style="27" hidden="1" customWidth="1"/>
    <col min="38" max="38" width="7.875" style="27" hidden="1" customWidth="1"/>
    <col min="39" max="39" width="7.5" style="27" hidden="1" customWidth="1"/>
    <col min="40" max="16384" width="9" style="59"/>
  </cols>
  <sheetData>
    <row r="1" spans="1:39" s="27" customFormat="1" ht="38.25">
      <c r="B1" s="190" t="s">
        <v>104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28"/>
      <c r="AI1" s="29"/>
    </row>
    <row r="2" spans="1:39" s="27" customFormat="1" ht="32.1" customHeight="1">
      <c r="B2" s="191" t="s">
        <v>105</v>
      </c>
      <c r="C2" s="191"/>
      <c r="D2" s="191"/>
      <c r="E2" s="191"/>
      <c r="F2" s="191"/>
      <c r="G2" s="191"/>
      <c r="H2" s="191"/>
      <c r="I2" s="191"/>
      <c r="J2" s="28"/>
      <c r="K2" s="30"/>
      <c r="L2" s="28"/>
      <c r="M2" s="28"/>
      <c r="N2" s="30"/>
      <c r="O2" s="28"/>
      <c r="P2" s="28"/>
      <c r="Q2" s="30"/>
      <c r="R2" s="28"/>
      <c r="S2" s="28"/>
      <c r="T2" s="30"/>
      <c r="U2" s="28"/>
      <c r="V2" s="28"/>
      <c r="W2" s="30"/>
      <c r="X2" s="28"/>
      <c r="Y2" s="28"/>
      <c r="Z2" s="30"/>
      <c r="AA2" s="28"/>
      <c r="AB2" s="31"/>
      <c r="AC2" s="32"/>
      <c r="AD2" s="32"/>
      <c r="AE2" s="33"/>
      <c r="AF2" s="32"/>
      <c r="AG2" s="28"/>
      <c r="AI2" s="29"/>
    </row>
    <row r="3" spans="1:39" s="27" customFormat="1" ht="30" customHeight="1">
      <c r="B3" s="34" t="s">
        <v>106</v>
      </c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7"/>
      <c r="T3" s="36"/>
      <c r="U3" s="36"/>
      <c r="V3" s="36"/>
      <c r="W3" s="36"/>
      <c r="X3" s="36"/>
      <c r="Y3" s="37"/>
      <c r="Z3" s="36"/>
      <c r="AA3" s="36"/>
      <c r="AB3" s="38"/>
      <c r="AC3" s="39"/>
      <c r="AD3" s="39"/>
      <c r="AE3" s="40"/>
      <c r="AF3" s="41"/>
      <c r="AG3" s="42"/>
      <c r="AI3" s="29"/>
    </row>
    <row r="4" spans="1:39" s="43" customFormat="1" ht="43.5">
      <c r="B4" s="44" t="s">
        <v>107</v>
      </c>
      <c r="C4" s="45" t="s">
        <v>108</v>
      </c>
      <c r="D4" s="46" t="s">
        <v>109</v>
      </c>
      <c r="E4" s="47" t="s">
        <v>110</v>
      </c>
      <c r="F4" s="46"/>
      <c r="G4" s="46" t="s">
        <v>111</v>
      </c>
      <c r="H4" s="47" t="s">
        <v>110</v>
      </c>
      <c r="I4" s="46"/>
      <c r="J4" s="46" t="s">
        <v>112</v>
      </c>
      <c r="K4" s="47" t="s">
        <v>110</v>
      </c>
      <c r="L4" s="48"/>
      <c r="M4" s="46" t="s">
        <v>112</v>
      </c>
      <c r="N4" s="47" t="s">
        <v>110</v>
      </c>
      <c r="O4" s="46"/>
      <c r="P4" s="46" t="s">
        <v>113</v>
      </c>
      <c r="Q4" s="47" t="s">
        <v>110</v>
      </c>
      <c r="R4" s="46"/>
      <c r="S4" s="46" t="s">
        <v>114</v>
      </c>
      <c r="T4" s="47" t="s">
        <v>110</v>
      </c>
      <c r="U4" s="46"/>
      <c r="V4" s="46" t="s">
        <v>112</v>
      </c>
      <c r="W4" s="47" t="s">
        <v>110</v>
      </c>
      <c r="X4" s="46"/>
      <c r="Y4" s="46" t="s">
        <v>114</v>
      </c>
      <c r="Z4" s="47" t="s">
        <v>110</v>
      </c>
      <c r="AA4" s="46"/>
      <c r="AB4" s="49" t="s">
        <v>115</v>
      </c>
      <c r="AC4" s="50" t="s">
        <v>116</v>
      </c>
      <c r="AD4" s="50"/>
      <c r="AE4" s="50" t="s">
        <v>117</v>
      </c>
      <c r="AF4" s="50" t="s">
        <v>118</v>
      </c>
      <c r="AG4" s="51"/>
      <c r="AH4" s="52"/>
      <c r="AI4" s="29"/>
      <c r="AJ4" s="27"/>
      <c r="AK4" s="27"/>
      <c r="AL4" s="27"/>
      <c r="AM4" s="27"/>
    </row>
    <row r="5" spans="1:39" s="53" customFormat="1" ht="65.099999999999994" customHeight="1">
      <c r="B5" s="54">
        <v>12</v>
      </c>
      <c r="C5" s="183"/>
      <c r="D5" s="55" t="s">
        <v>0</v>
      </c>
      <c r="E5" s="55" t="s">
        <v>119</v>
      </c>
      <c r="F5" s="56" t="s">
        <v>120</v>
      </c>
      <c r="G5" s="55" t="s">
        <v>3</v>
      </c>
      <c r="H5" s="55" t="s">
        <v>121</v>
      </c>
      <c r="I5" s="56" t="s">
        <v>120</v>
      </c>
      <c r="J5" s="55" t="s">
        <v>6</v>
      </c>
      <c r="K5" s="55" t="s">
        <v>122</v>
      </c>
      <c r="L5" s="56" t="s">
        <v>120</v>
      </c>
      <c r="M5" s="55" t="s">
        <v>8</v>
      </c>
      <c r="N5" s="55" t="s">
        <v>123</v>
      </c>
      <c r="O5" s="56" t="s">
        <v>120</v>
      </c>
      <c r="P5" s="55" t="s">
        <v>11</v>
      </c>
      <c r="Q5" s="55" t="s">
        <v>124</v>
      </c>
      <c r="R5" s="56" t="s">
        <v>120</v>
      </c>
      <c r="S5" s="55" t="s">
        <v>13</v>
      </c>
      <c r="T5" s="55" t="s">
        <v>123</v>
      </c>
      <c r="U5" s="56" t="s">
        <v>120</v>
      </c>
      <c r="V5" s="55"/>
      <c r="W5" s="55"/>
      <c r="X5" s="56" t="s">
        <v>120</v>
      </c>
      <c r="Y5" s="55"/>
      <c r="Z5" s="55"/>
      <c r="AA5" s="56" t="s">
        <v>120</v>
      </c>
      <c r="AB5" s="186"/>
      <c r="AC5" s="57" t="s">
        <v>125</v>
      </c>
      <c r="AD5" s="57">
        <f>AL15</f>
        <v>90</v>
      </c>
      <c r="AE5" s="58" t="s">
        <v>126</v>
      </c>
      <c r="AF5" s="50">
        <f>AI6</f>
        <v>5.5</v>
      </c>
      <c r="AG5" s="27"/>
      <c r="AH5" s="27"/>
      <c r="AI5" s="29"/>
      <c r="AJ5" s="27" t="s">
        <v>127</v>
      </c>
      <c r="AK5" s="27" t="s">
        <v>128</v>
      </c>
      <c r="AL5" s="27" t="s">
        <v>129</v>
      </c>
      <c r="AM5" s="27" t="s">
        <v>130</v>
      </c>
    </row>
    <row r="6" spans="1:39" ht="27.95" customHeight="1">
      <c r="B6" s="60" t="s">
        <v>131</v>
      </c>
      <c r="C6" s="184"/>
      <c r="D6" s="61" t="s">
        <v>132</v>
      </c>
      <c r="E6" s="61"/>
      <c r="F6" s="61">
        <v>110</v>
      </c>
      <c r="G6" s="61" t="s">
        <v>133</v>
      </c>
      <c r="H6" s="61"/>
      <c r="I6" s="61">
        <v>65</v>
      </c>
      <c r="J6" s="61" t="s">
        <v>134</v>
      </c>
      <c r="K6" s="61"/>
      <c r="L6" s="61">
        <v>48</v>
      </c>
      <c r="M6" s="61" t="s">
        <v>135</v>
      </c>
      <c r="N6" s="61"/>
      <c r="O6" s="61">
        <v>45</v>
      </c>
      <c r="P6" s="61" t="s">
        <v>11</v>
      </c>
      <c r="Q6" s="61"/>
      <c r="R6" s="61">
        <v>100</v>
      </c>
      <c r="S6" s="61" t="s">
        <v>136</v>
      </c>
      <c r="T6" s="61"/>
      <c r="U6" s="61">
        <v>1</v>
      </c>
      <c r="V6" s="61"/>
      <c r="W6" s="61"/>
      <c r="X6" s="61"/>
      <c r="Y6" s="61"/>
      <c r="Z6" s="61"/>
      <c r="AA6" s="61"/>
      <c r="AB6" s="187"/>
      <c r="AC6" s="57" t="s">
        <v>137</v>
      </c>
      <c r="AD6" s="62">
        <f>AK15</f>
        <v>22</v>
      </c>
      <c r="AE6" s="58" t="s">
        <v>138</v>
      </c>
      <c r="AF6" s="50">
        <f>AI7</f>
        <v>2.1</v>
      </c>
      <c r="AG6" s="42"/>
      <c r="AH6" s="52" t="s">
        <v>139</v>
      </c>
      <c r="AI6" s="29">
        <v>5.5</v>
      </c>
      <c r="AJ6" s="29">
        <f>AI6*2</f>
        <v>11</v>
      </c>
      <c r="AK6" s="29"/>
      <c r="AL6" s="29">
        <f>AI6*15</f>
        <v>82.5</v>
      </c>
      <c r="AM6" s="29">
        <f>AJ6*4+AL6*4</f>
        <v>374</v>
      </c>
    </row>
    <row r="7" spans="1:39" ht="27.95" customHeight="1">
      <c r="B7" s="60">
        <v>1</v>
      </c>
      <c r="C7" s="184"/>
      <c r="D7" s="61"/>
      <c r="E7" s="61"/>
      <c r="F7" s="61"/>
      <c r="G7" s="61" t="s">
        <v>140</v>
      </c>
      <c r="H7" s="63"/>
      <c r="I7" s="61" t="s">
        <v>141</v>
      </c>
      <c r="J7" s="61" t="s">
        <v>142</v>
      </c>
      <c r="K7" s="64"/>
      <c r="L7" s="61">
        <v>2</v>
      </c>
      <c r="M7" s="61" t="s">
        <v>143</v>
      </c>
      <c r="N7" s="61"/>
      <c r="O7" s="65">
        <v>4</v>
      </c>
      <c r="P7" s="66" t="s">
        <v>142</v>
      </c>
      <c r="Q7" s="61"/>
      <c r="R7" s="65">
        <v>1</v>
      </c>
      <c r="S7" s="61" t="s">
        <v>144</v>
      </c>
      <c r="T7" s="61"/>
      <c r="U7" s="61">
        <v>6</v>
      </c>
      <c r="V7" s="61"/>
      <c r="W7" s="61"/>
      <c r="X7" s="65"/>
      <c r="Y7" s="61"/>
      <c r="Z7" s="67"/>
      <c r="AA7" s="61"/>
      <c r="AB7" s="187"/>
      <c r="AC7" s="57" t="s">
        <v>145</v>
      </c>
      <c r="AD7" s="62">
        <f>AJ15</f>
        <v>27.200000000000003</v>
      </c>
      <c r="AE7" s="50" t="s">
        <v>146</v>
      </c>
      <c r="AF7" s="50">
        <f>AI8</f>
        <v>1.5</v>
      </c>
      <c r="AG7" s="27"/>
      <c r="AH7" s="68" t="s">
        <v>147</v>
      </c>
      <c r="AI7" s="29">
        <v>2.1</v>
      </c>
      <c r="AJ7" s="69">
        <f>AI7*7</f>
        <v>14.700000000000001</v>
      </c>
      <c r="AK7" s="29">
        <f>AI7*5</f>
        <v>10.5</v>
      </c>
      <c r="AL7" s="29" t="s">
        <v>148</v>
      </c>
      <c r="AM7" s="70">
        <f>AJ7*4+AK7*9</f>
        <v>153.30000000000001</v>
      </c>
    </row>
    <row r="8" spans="1:39" ht="27.95" customHeight="1">
      <c r="B8" s="60" t="s">
        <v>149</v>
      </c>
      <c r="C8" s="184"/>
      <c r="D8" s="61"/>
      <c r="E8" s="61"/>
      <c r="F8" s="61"/>
      <c r="G8" s="61"/>
      <c r="H8" s="63"/>
      <c r="I8" s="65"/>
      <c r="J8" s="61"/>
      <c r="K8" s="61"/>
      <c r="L8" s="61"/>
      <c r="M8" s="61" t="s">
        <v>142</v>
      </c>
      <c r="N8" s="63"/>
      <c r="O8" s="65">
        <v>3</v>
      </c>
      <c r="P8" s="61" t="s">
        <v>150</v>
      </c>
      <c r="Q8" s="61"/>
      <c r="R8" s="65" t="s">
        <v>141</v>
      </c>
      <c r="S8" s="61" t="s">
        <v>151</v>
      </c>
      <c r="T8" s="61"/>
      <c r="U8" s="65" t="s">
        <v>141</v>
      </c>
      <c r="V8" s="61"/>
      <c r="W8" s="61"/>
      <c r="X8" s="65"/>
      <c r="Y8" s="61"/>
      <c r="Z8" s="61"/>
      <c r="AA8" s="65"/>
      <c r="AB8" s="187"/>
      <c r="AC8" s="71" t="s">
        <v>152</v>
      </c>
      <c r="AD8" s="62">
        <f>AM15</f>
        <v>666.8</v>
      </c>
      <c r="AE8" s="58" t="s">
        <v>153</v>
      </c>
      <c r="AF8" s="50">
        <f>AI9</f>
        <v>2.2999999999999998</v>
      </c>
      <c r="AG8" s="42"/>
      <c r="AH8" s="27" t="s">
        <v>154</v>
      </c>
      <c r="AI8" s="29">
        <v>1.5</v>
      </c>
      <c r="AJ8" s="29">
        <f>AI8*1</f>
        <v>1.5</v>
      </c>
      <c r="AK8" s="29" t="s">
        <v>155</v>
      </c>
      <c r="AL8" s="29">
        <f>AI8*5</f>
        <v>7.5</v>
      </c>
      <c r="AM8" s="29">
        <f>AJ8*4+AL8*4</f>
        <v>36</v>
      </c>
    </row>
    <row r="9" spans="1:39" ht="27.95" customHeight="1">
      <c r="B9" s="189" t="s">
        <v>156</v>
      </c>
      <c r="C9" s="184"/>
      <c r="D9" s="61"/>
      <c r="E9" s="61"/>
      <c r="F9" s="61"/>
      <c r="G9" s="61"/>
      <c r="H9" s="63"/>
      <c r="I9" s="65"/>
      <c r="J9" s="61"/>
      <c r="K9" s="64"/>
      <c r="L9" s="61"/>
      <c r="M9" s="61" t="s">
        <v>157</v>
      </c>
      <c r="N9" s="63"/>
      <c r="O9" s="61" t="s">
        <v>141</v>
      </c>
      <c r="P9" s="66"/>
      <c r="Q9" s="64"/>
      <c r="R9" s="66"/>
      <c r="S9" s="61"/>
      <c r="T9" s="61"/>
      <c r="U9" s="65"/>
      <c r="V9" s="66"/>
      <c r="W9" s="64"/>
      <c r="X9" s="66"/>
      <c r="Y9" s="61"/>
      <c r="Z9" s="61"/>
      <c r="AA9" s="65"/>
      <c r="AB9" s="187"/>
      <c r="AC9" s="71"/>
      <c r="AD9" s="57"/>
      <c r="AE9" s="50" t="s">
        <v>158</v>
      </c>
      <c r="AF9" s="50">
        <f>AI10</f>
        <v>0</v>
      </c>
      <c r="AG9" s="27"/>
      <c r="AH9" s="27" t="s">
        <v>159</v>
      </c>
      <c r="AI9" s="29">
        <v>2.2999999999999998</v>
      </c>
      <c r="AJ9" s="29"/>
      <c r="AK9" s="29">
        <f>AI9*5</f>
        <v>11.5</v>
      </c>
      <c r="AL9" s="29" t="s">
        <v>160</v>
      </c>
      <c r="AM9" s="29">
        <f>AK9*9</f>
        <v>103.5</v>
      </c>
    </row>
    <row r="10" spans="1:39" ht="27.95" customHeight="1">
      <c r="B10" s="189"/>
      <c r="C10" s="185"/>
      <c r="D10" s="61"/>
      <c r="E10" s="61"/>
      <c r="F10" s="61"/>
      <c r="G10" s="61"/>
      <c r="H10" s="61"/>
      <c r="I10" s="65"/>
      <c r="J10" s="61"/>
      <c r="K10" s="64"/>
      <c r="L10" s="61"/>
      <c r="M10" s="66"/>
      <c r="N10" s="63"/>
      <c r="O10" s="61"/>
      <c r="P10" s="61"/>
      <c r="Q10" s="64"/>
      <c r="R10" s="61"/>
      <c r="S10" s="61"/>
      <c r="T10" s="61"/>
      <c r="U10" s="61"/>
      <c r="V10" s="61"/>
      <c r="W10" s="64"/>
      <c r="X10" s="61"/>
      <c r="Y10" s="61"/>
      <c r="Z10" s="61"/>
      <c r="AA10" s="61"/>
      <c r="AB10" s="187"/>
      <c r="AC10" s="62"/>
      <c r="AD10" s="62"/>
      <c r="AE10" s="72"/>
      <c r="AF10" s="50"/>
      <c r="AG10" s="42"/>
      <c r="AH10" s="27" t="s">
        <v>161</v>
      </c>
      <c r="AL10" s="27">
        <f>AI10*15</f>
        <v>0</v>
      </c>
    </row>
    <row r="11" spans="1:39" s="73" customFormat="1" ht="27.95" hidden="1" customHeight="1">
      <c r="B11" s="74"/>
      <c r="C11" s="75"/>
      <c r="D11" s="61"/>
      <c r="E11" s="61"/>
      <c r="F11" s="61"/>
      <c r="G11" s="61"/>
      <c r="H11" s="61"/>
      <c r="I11" s="65"/>
      <c r="J11" s="61"/>
      <c r="K11" s="64"/>
      <c r="L11" s="61"/>
      <c r="M11" s="61"/>
      <c r="N11" s="63"/>
      <c r="O11" s="61"/>
      <c r="P11" s="61"/>
      <c r="Q11" s="64"/>
      <c r="R11" s="61"/>
      <c r="S11" s="61"/>
      <c r="T11" s="61"/>
      <c r="U11" s="61"/>
      <c r="V11" s="61"/>
      <c r="W11" s="64"/>
      <c r="X11" s="61"/>
      <c r="Y11" s="61"/>
      <c r="Z11" s="61"/>
      <c r="AA11" s="61"/>
      <c r="AB11" s="187"/>
      <c r="AC11" s="76"/>
      <c r="AD11" s="76"/>
      <c r="AE11" s="77"/>
      <c r="AF11" s="78"/>
      <c r="AG11" s="79"/>
      <c r="AH11" s="80"/>
      <c r="AI11" s="52"/>
      <c r="AJ11" s="80"/>
      <c r="AK11" s="80"/>
      <c r="AL11" s="80"/>
      <c r="AM11" s="80"/>
    </row>
    <row r="12" spans="1:39" s="73" customFormat="1" ht="27.95" hidden="1" customHeight="1">
      <c r="B12" s="74"/>
      <c r="C12" s="75"/>
      <c r="D12" s="61"/>
      <c r="E12" s="61"/>
      <c r="F12" s="61"/>
      <c r="G12" s="61"/>
      <c r="H12" s="61"/>
      <c r="I12" s="65"/>
      <c r="J12" s="61"/>
      <c r="K12" s="64"/>
      <c r="L12" s="61"/>
      <c r="M12" s="61"/>
      <c r="N12" s="63"/>
      <c r="O12" s="61"/>
      <c r="P12" s="61"/>
      <c r="Q12" s="64"/>
      <c r="R12" s="61"/>
      <c r="S12" s="61"/>
      <c r="T12" s="61"/>
      <c r="U12" s="61"/>
      <c r="V12" s="61"/>
      <c r="W12" s="64"/>
      <c r="X12" s="61"/>
      <c r="Y12" s="61"/>
      <c r="Z12" s="61"/>
      <c r="AA12" s="61"/>
      <c r="AB12" s="187"/>
      <c r="AC12" s="76"/>
      <c r="AD12" s="76"/>
      <c r="AE12" s="77"/>
      <c r="AF12" s="78"/>
      <c r="AG12" s="79"/>
      <c r="AH12" s="80"/>
      <c r="AI12" s="52"/>
      <c r="AJ12" s="80"/>
      <c r="AK12" s="80"/>
      <c r="AL12" s="80"/>
      <c r="AM12" s="80"/>
    </row>
    <row r="13" spans="1:39" s="73" customFormat="1" ht="27.95" hidden="1" customHeight="1">
      <c r="B13" s="74"/>
      <c r="C13" s="75"/>
      <c r="D13" s="61"/>
      <c r="E13" s="61"/>
      <c r="F13" s="61"/>
      <c r="G13" s="61"/>
      <c r="H13" s="61"/>
      <c r="I13" s="65"/>
      <c r="J13" s="61"/>
      <c r="K13" s="64"/>
      <c r="L13" s="61"/>
      <c r="M13" s="61"/>
      <c r="N13" s="63"/>
      <c r="O13" s="61"/>
      <c r="P13" s="61"/>
      <c r="Q13" s="64"/>
      <c r="R13" s="61"/>
      <c r="S13" s="61"/>
      <c r="T13" s="61"/>
      <c r="U13" s="61"/>
      <c r="V13" s="61"/>
      <c r="W13" s="64"/>
      <c r="X13" s="61"/>
      <c r="Y13" s="61"/>
      <c r="Z13" s="61"/>
      <c r="AA13" s="61"/>
      <c r="AB13" s="187"/>
      <c r="AC13" s="76"/>
      <c r="AD13" s="76"/>
      <c r="AE13" s="77"/>
      <c r="AF13" s="78"/>
      <c r="AG13" s="79"/>
      <c r="AH13" s="80"/>
      <c r="AI13" s="52"/>
      <c r="AJ13" s="80"/>
      <c r="AK13" s="80"/>
      <c r="AL13" s="80"/>
      <c r="AM13" s="80"/>
    </row>
    <row r="14" spans="1:39" s="73" customFormat="1" ht="27.95" hidden="1" customHeight="1">
      <c r="B14" s="74"/>
      <c r="C14" s="75"/>
      <c r="D14" s="61"/>
      <c r="E14" s="61"/>
      <c r="F14" s="61"/>
      <c r="G14" s="61"/>
      <c r="H14" s="61"/>
      <c r="I14" s="65"/>
      <c r="J14" s="61"/>
      <c r="K14" s="64"/>
      <c r="L14" s="61"/>
      <c r="M14" s="61"/>
      <c r="N14" s="63"/>
      <c r="O14" s="61"/>
      <c r="P14" s="61"/>
      <c r="Q14" s="64"/>
      <c r="R14" s="61"/>
      <c r="S14" s="61"/>
      <c r="T14" s="61"/>
      <c r="U14" s="61"/>
      <c r="V14" s="61"/>
      <c r="W14" s="64"/>
      <c r="X14" s="61"/>
      <c r="Y14" s="61"/>
      <c r="Z14" s="61"/>
      <c r="AA14" s="61"/>
      <c r="AB14" s="187"/>
      <c r="AC14" s="76"/>
      <c r="AD14" s="76"/>
      <c r="AE14" s="77"/>
      <c r="AF14" s="78"/>
      <c r="AG14" s="79"/>
      <c r="AH14" s="80"/>
      <c r="AI14" s="52"/>
      <c r="AJ14" s="80"/>
      <c r="AK14" s="80"/>
      <c r="AL14" s="80"/>
      <c r="AM14" s="80"/>
    </row>
    <row r="15" spans="1:39" ht="27.95" customHeight="1">
      <c r="B15" s="81" t="s">
        <v>162</v>
      </c>
      <c r="C15" s="82"/>
      <c r="D15" s="61"/>
      <c r="E15" s="64"/>
      <c r="F15" s="61"/>
      <c r="G15" s="61"/>
      <c r="H15" s="61"/>
      <c r="I15" s="61"/>
      <c r="J15" s="61"/>
      <c r="K15" s="61"/>
      <c r="L15" s="61"/>
      <c r="M15" s="61"/>
      <c r="N15" s="63"/>
      <c r="O15" s="61"/>
      <c r="P15" s="61"/>
      <c r="Q15" s="64"/>
      <c r="R15" s="61"/>
      <c r="S15" s="61"/>
      <c r="T15" s="64"/>
      <c r="U15" s="61"/>
      <c r="V15" s="61"/>
      <c r="W15" s="64"/>
      <c r="X15" s="61"/>
      <c r="Y15" s="61"/>
      <c r="Z15" s="64"/>
      <c r="AA15" s="61"/>
      <c r="AB15" s="187"/>
      <c r="AC15" s="71"/>
      <c r="AD15" s="71"/>
      <c r="AE15" s="83"/>
      <c r="AF15" s="50"/>
      <c r="AG15" s="27"/>
      <c r="AJ15" s="27">
        <f>SUM(AJ6:AJ10)</f>
        <v>27.200000000000003</v>
      </c>
      <c r="AK15" s="27">
        <f>SUM(AK6:AK10)</f>
        <v>22</v>
      </c>
      <c r="AL15" s="27">
        <f>SUM(AL6:AL10)</f>
        <v>90</v>
      </c>
      <c r="AM15" s="27">
        <f>AJ15*4+AK15*9+AL15*4</f>
        <v>666.8</v>
      </c>
    </row>
    <row r="16" spans="1:39" ht="27.95" customHeight="1">
      <c r="A16" s="84"/>
      <c r="B16" s="85"/>
      <c r="C16" s="86"/>
      <c r="D16" s="64"/>
      <c r="E16" s="64"/>
      <c r="F16" s="61"/>
      <c r="G16" s="61"/>
      <c r="H16" s="61"/>
      <c r="I16" s="87"/>
      <c r="J16" s="61"/>
      <c r="K16" s="61"/>
      <c r="L16" s="87"/>
      <c r="M16" s="61"/>
      <c r="N16" s="63"/>
      <c r="O16" s="87"/>
      <c r="P16" s="61"/>
      <c r="Q16" s="64"/>
      <c r="R16" s="61"/>
      <c r="S16" s="61"/>
      <c r="T16" s="64"/>
      <c r="U16" s="87"/>
      <c r="V16" s="61"/>
      <c r="W16" s="64"/>
      <c r="X16" s="61"/>
      <c r="Y16" s="61"/>
      <c r="Z16" s="64"/>
      <c r="AA16" s="87"/>
      <c r="AB16" s="188"/>
      <c r="AC16" s="62"/>
      <c r="AD16" s="62"/>
      <c r="AE16" s="72"/>
      <c r="AF16" s="50"/>
      <c r="AG16" s="42"/>
      <c r="AJ16" s="88">
        <f>AJ15*4/AM15</f>
        <v>0.1631673665266947</v>
      </c>
      <c r="AK16" s="88">
        <f>AK15*9/AM15</f>
        <v>0.29694061187762449</v>
      </c>
      <c r="AL16" s="88">
        <f>AL15*4/AM15</f>
        <v>0.53989202159568095</v>
      </c>
    </row>
    <row r="17" spans="1:39" s="53" customFormat="1" ht="65.099999999999994" customHeight="1">
      <c r="B17" s="54">
        <v>12</v>
      </c>
      <c r="C17" s="183"/>
      <c r="D17" s="55" t="s">
        <v>1</v>
      </c>
      <c r="E17" s="55" t="s">
        <v>119</v>
      </c>
      <c r="F17" s="56" t="s">
        <v>120</v>
      </c>
      <c r="G17" s="55" t="s">
        <v>4</v>
      </c>
      <c r="H17" s="55" t="s">
        <v>123</v>
      </c>
      <c r="I17" s="56" t="s">
        <v>120</v>
      </c>
      <c r="J17" s="55" t="s">
        <v>367</v>
      </c>
      <c r="K17" s="55" t="s">
        <v>163</v>
      </c>
      <c r="L17" s="56" t="s">
        <v>120</v>
      </c>
      <c r="M17" s="55" t="s">
        <v>9</v>
      </c>
      <c r="N17" s="55" t="s">
        <v>164</v>
      </c>
      <c r="O17" s="56" t="s">
        <v>120</v>
      </c>
      <c r="P17" s="55" t="s">
        <v>12</v>
      </c>
      <c r="Q17" s="55" t="s">
        <v>123</v>
      </c>
      <c r="R17" s="56" t="s">
        <v>120</v>
      </c>
      <c r="S17" s="55" t="s">
        <v>165</v>
      </c>
      <c r="T17" s="55" t="s">
        <v>123</v>
      </c>
      <c r="U17" s="56" t="s">
        <v>120</v>
      </c>
      <c r="V17" s="55"/>
      <c r="W17" s="55"/>
      <c r="X17" s="56" t="s">
        <v>120</v>
      </c>
      <c r="Y17" s="55"/>
      <c r="Z17" s="55"/>
      <c r="AA17" s="56" t="s">
        <v>120</v>
      </c>
      <c r="AB17" s="186"/>
      <c r="AC17" s="57" t="s">
        <v>125</v>
      </c>
      <c r="AD17" s="57">
        <f>AL27</f>
        <v>91</v>
      </c>
      <c r="AE17" s="58" t="s">
        <v>126</v>
      </c>
      <c r="AF17" s="50">
        <f>AI18</f>
        <v>5.5</v>
      </c>
      <c r="AG17" s="27"/>
      <c r="AH17" s="27"/>
      <c r="AI17" s="29"/>
      <c r="AJ17" s="27" t="s">
        <v>166</v>
      </c>
      <c r="AK17" s="27" t="s">
        <v>167</v>
      </c>
      <c r="AL17" s="27" t="s">
        <v>168</v>
      </c>
      <c r="AM17" s="27" t="s">
        <v>169</v>
      </c>
    </row>
    <row r="18" spans="1:39" ht="27.95" customHeight="1">
      <c r="B18" s="60" t="s">
        <v>131</v>
      </c>
      <c r="C18" s="184"/>
      <c r="D18" s="61" t="s">
        <v>132</v>
      </c>
      <c r="E18" s="61"/>
      <c r="F18" s="61">
        <v>80</v>
      </c>
      <c r="G18" s="61" t="s">
        <v>143</v>
      </c>
      <c r="H18" s="61"/>
      <c r="I18" s="61">
        <v>46</v>
      </c>
      <c r="J18" s="61" t="s">
        <v>170</v>
      </c>
      <c r="K18" s="61"/>
      <c r="L18" s="61">
        <v>18</v>
      </c>
      <c r="M18" s="61" t="s">
        <v>171</v>
      </c>
      <c r="N18" s="61"/>
      <c r="O18" s="61">
        <v>45</v>
      </c>
      <c r="P18" s="61" t="s">
        <v>172</v>
      </c>
      <c r="Q18" s="61"/>
      <c r="R18" s="61">
        <v>90</v>
      </c>
      <c r="S18" s="61" t="s">
        <v>173</v>
      </c>
      <c r="T18" s="61"/>
      <c r="U18" s="61">
        <v>8</v>
      </c>
      <c r="V18" s="61"/>
      <c r="W18" s="61"/>
      <c r="X18" s="61"/>
      <c r="Y18" s="61"/>
      <c r="Z18" s="61"/>
      <c r="AA18" s="61"/>
      <c r="AB18" s="187"/>
      <c r="AC18" s="57" t="s">
        <v>137</v>
      </c>
      <c r="AD18" s="62">
        <f>AK27</f>
        <v>22.5</v>
      </c>
      <c r="AE18" s="58" t="s">
        <v>138</v>
      </c>
      <c r="AF18" s="50">
        <f>AI19</f>
        <v>2.2000000000000002</v>
      </c>
      <c r="AG18" s="42"/>
      <c r="AH18" s="52" t="s">
        <v>174</v>
      </c>
      <c r="AI18" s="29">
        <v>5.5</v>
      </c>
      <c r="AJ18" s="29">
        <f>AI18*2</f>
        <v>11</v>
      </c>
      <c r="AK18" s="29"/>
      <c r="AL18" s="29">
        <f>AI18*15</f>
        <v>82.5</v>
      </c>
      <c r="AM18" s="29">
        <f>AJ18*4+AL18*4</f>
        <v>374</v>
      </c>
    </row>
    <row r="19" spans="1:39" ht="27.95" customHeight="1">
      <c r="B19" s="60">
        <v>2</v>
      </c>
      <c r="C19" s="184"/>
      <c r="D19" s="61" t="s">
        <v>175</v>
      </c>
      <c r="E19" s="61"/>
      <c r="F19" s="61">
        <v>30</v>
      </c>
      <c r="G19" s="61" t="s">
        <v>176</v>
      </c>
      <c r="H19" s="63"/>
      <c r="I19" s="61">
        <v>15</v>
      </c>
      <c r="J19" s="61" t="s">
        <v>177</v>
      </c>
      <c r="K19" s="64"/>
      <c r="L19" s="61">
        <v>3</v>
      </c>
      <c r="M19" s="61" t="s">
        <v>143</v>
      </c>
      <c r="N19" s="61"/>
      <c r="O19" s="65">
        <v>4</v>
      </c>
      <c r="P19" s="66" t="s">
        <v>142</v>
      </c>
      <c r="Q19" s="61"/>
      <c r="R19" s="65">
        <v>1</v>
      </c>
      <c r="S19" s="61" t="s">
        <v>143</v>
      </c>
      <c r="T19" s="67"/>
      <c r="U19" s="61">
        <v>4</v>
      </c>
      <c r="V19" s="61"/>
      <c r="W19" s="61"/>
      <c r="X19" s="65"/>
      <c r="Y19" s="61"/>
      <c r="Z19" s="67"/>
      <c r="AA19" s="61"/>
      <c r="AB19" s="187"/>
      <c r="AC19" s="57" t="s">
        <v>145</v>
      </c>
      <c r="AD19" s="62">
        <f>AJ27</f>
        <v>28.1</v>
      </c>
      <c r="AE19" s="50" t="s">
        <v>146</v>
      </c>
      <c r="AF19" s="50">
        <f>AI20</f>
        <v>1.7</v>
      </c>
      <c r="AG19" s="27"/>
      <c r="AH19" s="68" t="s">
        <v>178</v>
      </c>
      <c r="AI19" s="29">
        <v>2.2000000000000002</v>
      </c>
      <c r="AJ19" s="69">
        <f>AI19*7</f>
        <v>15.400000000000002</v>
      </c>
      <c r="AK19" s="29">
        <f>AI19*5</f>
        <v>11</v>
      </c>
      <c r="AL19" s="29" t="s">
        <v>179</v>
      </c>
      <c r="AM19" s="70">
        <f>AJ19*4+AK19*9</f>
        <v>160.60000000000002</v>
      </c>
    </row>
    <row r="20" spans="1:39" ht="27.95" customHeight="1">
      <c r="B20" s="60" t="s">
        <v>149</v>
      </c>
      <c r="C20" s="184"/>
      <c r="D20" s="61"/>
      <c r="E20" s="61"/>
      <c r="F20" s="61"/>
      <c r="G20" s="61" t="s">
        <v>142</v>
      </c>
      <c r="H20" s="63"/>
      <c r="I20" s="65">
        <v>5</v>
      </c>
      <c r="J20" s="61" t="s">
        <v>180</v>
      </c>
      <c r="K20" s="61"/>
      <c r="L20" s="61" t="s">
        <v>141</v>
      </c>
      <c r="M20" s="61" t="s">
        <v>181</v>
      </c>
      <c r="N20" s="63"/>
      <c r="O20" s="65">
        <v>7</v>
      </c>
      <c r="P20" s="61" t="s">
        <v>150</v>
      </c>
      <c r="Q20" s="61"/>
      <c r="R20" s="65" t="s">
        <v>141</v>
      </c>
      <c r="S20" s="61" t="s">
        <v>144</v>
      </c>
      <c r="T20" s="61"/>
      <c r="U20" s="65">
        <v>2</v>
      </c>
      <c r="V20" s="61"/>
      <c r="W20" s="61"/>
      <c r="X20" s="65"/>
      <c r="Y20" s="61"/>
      <c r="Z20" s="61"/>
      <c r="AA20" s="65"/>
      <c r="AB20" s="187"/>
      <c r="AC20" s="71" t="s">
        <v>152</v>
      </c>
      <c r="AD20" s="62">
        <f>AM27</f>
        <v>678.9</v>
      </c>
      <c r="AE20" s="58" t="s">
        <v>153</v>
      </c>
      <c r="AF20" s="50">
        <f>AI21</f>
        <v>2.2999999999999998</v>
      </c>
      <c r="AG20" s="42"/>
      <c r="AH20" s="27" t="s">
        <v>154</v>
      </c>
      <c r="AI20" s="29">
        <v>1.7</v>
      </c>
      <c r="AJ20" s="29">
        <f>AI20*1</f>
        <v>1.7</v>
      </c>
      <c r="AK20" s="29" t="s">
        <v>182</v>
      </c>
      <c r="AL20" s="29">
        <f>AI20*5</f>
        <v>8.5</v>
      </c>
      <c r="AM20" s="29">
        <f>AJ20*4+AL20*4</f>
        <v>40.799999999999997</v>
      </c>
    </row>
    <row r="21" spans="1:39" ht="27.95" customHeight="1">
      <c r="B21" s="189" t="s">
        <v>183</v>
      </c>
      <c r="C21" s="184"/>
      <c r="D21" s="61"/>
      <c r="E21" s="61"/>
      <c r="F21" s="61"/>
      <c r="G21" s="61" t="s">
        <v>184</v>
      </c>
      <c r="H21" s="63"/>
      <c r="I21" s="65">
        <v>3</v>
      </c>
      <c r="J21" s="61"/>
      <c r="K21" s="64"/>
      <c r="L21" s="61"/>
      <c r="M21" s="61" t="s">
        <v>176</v>
      </c>
      <c r="N21" s="63"/>
      <c r="O21" s="61">
        <v>5</v>
      </c>
      <c r="P21" s="66"/>
      <c r="Q21" s="64"/>
      <c r="R21" s="66"/>
      <c r="S21" s="61" t="s">
        <v>185</v>
      </c>
      <c r="T21" s="61"/>
      <c r="U21" s="65">
        <v>2</v>
      </c>
      <c r="V21" s="66"/>
      <c r="W21" s="64"/>
      <c r="X21" s="66"/>
      <c r="Y21" s="61"/>
      <c r="Z21" s="61"/>
      <c r="AA21" s="65"/>
      <c r="AB21" s="187"/>
      <c r="AC21" s="71"/>
      <c r="AD21" s="57"/>
      <c r="AE21" s="50" t="s">
        <v>158</v>
      </c>
      <c r="AF21" s="50">
        <f>AI22</f>
        <v>0</v>
      </c>
      <c r="AG21" s="27"/>
      <c r="AH21" s="27" t="s">
        <v>186</v>
      </c>
      <c r="AI21" s="29">
        <v>2.2999999999999998</v>
      </c>
      <c r="AJ21" s="29"/>
      <c r="AK21" s="29">
        <f>AI21*5</f>
        <v>11.5</v>
      </c>
      <c r="AL21" s="29" t="s">
        <v>155</v>
      </c>
      <c r="AM21" s="29">
        <f>AK21*9</f>
        <v>103.5</v>
      </c>
    </row>
    <row r="22" spans="1:39" ht="27.95" customHeight="1">
      <c r="B22" s="189"/>
      <c r="C22" s="185"/>
      <c r="D22" s="61"/>
      <c r="E22" s="61"/>
      <c r="F22" s="61"/>
      <c r="G22" s="61"/>
      <c r="H22" s="61"/>
      <c r="I22" s="65"/>
      <c r="J22" s="61"/>
      <c r="K22" s="64"/>
      <c r="L22" s="61"/>
      <c r="M22" s="66" t="s">
        <v>142</v>
      </c>
      <c r="N22" s="63"/>
      <c r="O22" s="61">
        <v>1</v>
      </c>
      <c r="P22" s="61"/>
      <c r="Q22" s="64"/>
      <c r="R22" s="61"/>
      <c r="S22" s="61" t="s">
        <v>142</v>
      </c>
      <c r="T22" s="61"/>
      <c r="U22" s="61">
        <v>1</v>
      </c>
      <c r="V22" s="61"/>
      <c r="W22" s="64"/>
      <c r="X22" s="61"/>
      <c r="Y22" s="61"/>
      <c r="Z22" s="61"/>
      <c r="AA22" s="61"/>
      <c r="AB22" s="187"/>
      <c r="AC22" s="62"/>
      <c r="AD22" s="62"/>
      <c r="AE22" s="72"/>
      <c r="AF22" s="50"/>
      <c r="AG22" s="42"/>
      <c r="AH22" s="27" t="s">
        <v>187</v>
      </c>
      <c r="AL22" s="27">
        <f>AI22*15</f>
        <v>0</v>
      </c>
    </row>
    <row r="23" spans="1:39" s="73" customFormat="1" ht="27.95" customHeight="1">
      <c r="B23" s="74"/>
      <c r="C23" s="75"/>
      <c r="D23" s="61"/>
      <c r="E23" s="61"/>
      <c r="F23" s="61"/>
      <c r="G23" s="61"/>
      <c r="H23" s="61"/>
      <c r="I23" s="65"/>
      <c r="J23" s="61"/>
      <c r="K23" s="64"/>
      <c r="L23" s="61"/>
      <c r="M23" s="61"/>
      <c r="N23" s="63"/>
      <c r="O23" s="61"/>
      <c r="P23" s="61"/>
      <c r="Q23" s="64"/>
      <c r="R23" s="61"/>
      <c r="S23" s="61" t="s">
        <v>188</v>
      </c>
      <c r="T23" s="61"/>
      <c r="U23" s="61">
        <v>1</v>
      </c>
      <c r="V23" s="61"/>
      <c r="W23" s="64"/>
      <c r="X23" s="61"/>
      <c r="Y23" s="61"/>
      <c r="Z23" s="61"/>
      <c r="AA23" s="61"/>
      <c r="AB23" s="187"/>
      <c r="AC23" s="76"/>
      <c r="AD23" s="76"/>
      <c r="AE23" s="77"/>
      <c r="AF23" s="78"/>
      <c r="AG23" s="79"/>
      <c r="AH23" s="80"/>
      <c r="AI23" s="52"/>
      <c r="AJ23" s="80"/>
      <c r="AK23" s="80"/>
      <c r="AL23" s="80"/>
      <c r="AM23" s="80"/>
    </row>
    <row r="24" spans="1:39" s="73" customFormat="1" ht="27.95" hidden="1" customHeight="1">
      <c r="B24" s="74"/>
      <c r="C24" s="75"/>
      <c r="D24" s="61"/>
      <c r="E24" s="61"/>
      <c r="F24" s="61"/>
      <c r="G24" s="61"/>
      <c r="H24" s="61"/>
      <c r="I24" s="65"/>
      <c r="J24" s="61"/>
      <c r="K24" s="64"/>
      <c r="L24" s="61"/>
      <c r="M24" s="61"/>
      <c r="N24" s="63"/>
      <c r="O24" s="61"/>
      <c r="P24" s="61"/>
      <c r="Q24" s="64"/>
      <c r="R24" s="61"/>
      <c r="S24" s="61"/>
      <c r="T24" s="61"/>
      <c r="U24" s="61"/>
      <c r="V24" s="61"/>
      <c r="W24" s="64"/>
      <c r="X24" s="61"/>
      <c r="Y24" s="61"/>
      <c r="Z24" s="61"/>
      <c r="AA24" s="61"/>
      <c r="AB24" s="187"/>
      <c r="AC24" s="76"/>
      <c r="AD24" s="76"/>
      <c r="AE24" s="77"/>
      <c r="AF24" s="78"/>
      <c r="AG24" s="79"/>
      <c r="AH24" s="80"/>
      <c r="AI24" s="52"/>
      <c r="AJ24" s="80"/>
      <c r="AK24" s="80"/>
      <c r="AL24" s="80"/>
      <c r="AM24" s="80"/>
    </row>
    <row r="25" spans="1:39" s="73" customFormat="1" ht="27.95" hidden="1" customHeight="1">
      <c r="B25" s="74"/>
      <c r="C25" s="75"/>
      <c r="D25" s="61"/>
      <c r="E25" s="61"/>
      <c r="F25" s="61"/>
      <c r="G25" s="61"/>
      <c r="H25" s="61"/>
      <c r="I25" s="65"/>
      <c r="J25" s="61"/>
      <c r="K25" s="64"/>
      <c r="L25" s="61"/>
      <c r="M25" s="61"/>
      <c r="N25" s="63"/>
      <c r="O25" s="61"/>
      <c r="P25" s="61"/>
      <c r="Q25" s="64"/>
      <c r="R25" s="61"/>
      <c r="S25" s="61"/>
      <c r="T25" s="61"/>
      <c r="U25" s="61"/>
      <c r="V25" s="61"/>
      <c r="W25" s="64"/>
      <c r="X25" s="61"/>
      <c r="Y25" s="61"/>
      <c r="Z25" s="61"/>
      <c r="AA25" s="61"/>
      <c r="AB25" s="187"/>
      <c r="AC25" s="76"/>
      <c r="AD25" s="76"/>
      <c r="AE25" s="77"/>
      <c r="AF25" s="78"/>
      <c r="AG25" s="79"/>
      <c r="AH25" s="80"/>
      <c r="AI25" s="52"/>
      <c r="AJ25" s="80"/>
      <c r="AK25" s="80"/>
      <c r="AL25" s="80"/>
      <c r="AM25" s="80"/>
    </row>
    <row r="26" spans="1:39" s="73" customFormat="1" ht="27.95" hidden="1" customHeight="1">
      <c r="B26" s="74"/>
      <c r="C26" s="75"/>
      <c r="D26" s="61"/>
      <c r="E26" s="61"/>
      <c r="F26" s="61"/>
      <c r="G26" s="61"/>
      <c r="H26" s="61"/>
      <c r="I26" s="65"/>
      <c r="J26" s="61"/>
      <c r="K26" s="64"/>
      <c r="L26" s="61"/>
      <c r="M26" s="61"/>
      <c r="N26" s="63"/>
      <c r="O26" s="61"/>
      <c r="P26" s="61"/>
      <c r="Q26" s="64"/>
      <c r="R26" s="61"/>
      <c r="S26" s="61"/>
      <c r="T26" s="61"/>
      <c r="U26" s="61"/>
      <c r="V26" s="61"/>
      <c r="W26" s="64"/>
      <c r="X26" s="61"/>
      <c r="Y26" s="61"/>
      <c r="Z26" s="61"/>
      <c r="AA26" s="61"/>
      <c r="AB26" s="187"/>
      <c r="AC26" s="76"/>
      <c r="AD26" s="76"/>
      <c r="AE26" s="77"/>
      <c r="AF26" s="78"/>
      <c r="AG26" s="79"/>
      <c r="AH26" s="80"/>
      <c r="AI26" s="52"/>
      <c r="AJ26" s="80"/>
      <c r="AK26" s="80"/>
      <c r="AL26" s="80"/>
      <c r="AM26" s="80"/>
    </row>
    <row r="27" spans="1:39" ht="27.95" customHeight="1">
      <c r="B27" s="81" t="s">
        <v>162</v>
      </c>
      <c r="C27" s="82"/>
      <c r="D27" s="61"/>
      <c r="E27" s="64"/>
      <c r="F27" s="61"/>
      <c r="G27" s="61"/>
      <c r="H27" s="61"/>
      <c r="I27" s="61"/>
      <c r="J27" s="61"/>
      <c r="K27" s="61"/>
      <c r="L27" s="61"/>
      <c r="M27" s="61"/>
      <c r="N27" s="63"/>
      <c r="O27" s="61"/>
      <c r="P27" s="61"/>
      <c r="Q27" s="64"/>
      <c r="R27" s="61"/>
      <c r="S27" s="61"/>
      <c r="T27" s="64"/>
      <c r="U27" s="61"/>
      <c r="V27" s="61"/>
      <c r="W27" s="64"/>
      <c r="X27" s="61"/>
      <c r="Y27" s="61"/>
      <c r="Z27" s="64"/>
      <c r="AA27" s="61"/>
      <c r="AB27" s="187"/>
      <c r="AC27" s="71"/>
      <c r="AD27" s="71"/>
      <c r="AE27" s="83"/>
      <c r="AF27" s="50"/>
      <c r="AG27" s="27"/>
      <c r="AJ27" s="27">
        <f>SUM(AJ18:AJ22)</f>
        <v>28.1</v>
      </c>
      <c r="AK27" s="27">
        <f>SUM(AK18:AK22)</f>
        <v>22.5</v>
      </c>
      <c r="AL27" s="27">
        <f>SUM(AL18:AL22)</f>
        <v>91</v>
      </c>
      <c r="AM27" s="27">
        <f>AJ27*4+AK27*9+AL27*4</f>
        <v>678.9</v>
      </c>
    </row>
    <row r="28" spans="1:39" ht="27.95" customHeight="1">
      <c r="A28" s="84"/>
      <c r="B28" s="85"/>
      <c r="C28" s="86"/>
      <c r="D28" s="64"/>
      <c r="E28" s="64"/>
      <c r="F28" s="61"/>
      <c r="G28" s="61"/>
      <c r="H28" s="61"/>
      <c r="I28" s="87"/>
      <c r="J28" s="61"/>
      <c r="K28" s="61"/>
      <c r="L28" s="87"/>
      <c r="M28" s="61"/>
      <c r="N28" s="63"/>
      <c r="O28" s="87"/>
      <c r="P28" s="61"/>
      <c r="Q28" s="64"/>
      <c r="R28" s="61"/>
      <c r="S28" s="61"/>
      <c r="T28" s="64"/>
      <c r="U28" s="87"/>
      <c r="V28" s="61"/>
      <c r="W28" s="64"/>
      <c r="X28" s="61"/>
      <c r="Y28" s="61"/>
      <c r="Z28" s="64"/>
      <c r="AA28" s="87"/>
      <c r="AB28" s="188"/>
      <c r="AC28" s="62"/>
      <c r="AD28" s="62"/>
      <c r="AE28" s="72"/>
      <c r="AF28" s="50"/>
      <c r="AG28" s="42"/>
      <c r="AJ28" s="88">
        <f>AJ27*4/AM27</f>
        <v>0.16556193842981295</v>
      </c>
      <c r="AK28" s="88">
        <f>AK27*9/AM27</f>
        <v>0.29827662395050819</v>
      </c>
      <c r="AL28" s="88">
        <f>AL27*4/AM27</f>
        <v>0.53616143761967894</v>
      </c>
    </row>
    <row r="29" spans="1:39" s="53" customFormat="1" ht="65.099999999999994" customHeight="1">
      <c r="B29" s="54">
        <v>12</v>
      </c>
      <c r="C29" s="183"/>
      <c r="D29" s="55" t="s">
        <v>2</v>
      </c>
      <c r="E29" s="55" t="s">
        <v>119</v>
      </c>
      <c r="F29" s="56" t="s">
        <v>120</v>
      </c>
      <c r="G29" s="55" t="s">
        <v>5</v>
      </c>
      <c r="H29" s="55" t="s">
        <v>189</v>
      </c>
      <c r="I29" s="56" t="s">
        <v>120</v>
      </c>
      <c r="J29" s="55" t="s">
        <v>7</v>
      </c>
      <c r="K29" s="55" t="s">
        <v>164</v>
      </c>
      <c r="L29" s="56" t="s">
        <v>120</v>
      </c>
      <c r="M29" s="55" t="s">
        <v>10</v>
      </c>
      <c r="N29" s="55" t="s">
        <v>190</v>
      </c>
      <c r="O29" s="56" t="s">
        <v>120</v>
      </c>
      <c r="P29" s="55" t="s">
        <v>368</v>
      </c>
      <c r="Q29" s="55" t="s">
        <v>124</v>
      </c>
      <c r="R29" s="56" t="s">
        <v>120</v>
      </c>
      <c r="S29" s="55" t="s">
        <v>15</v>
      </c>
      <c r="T29" s="55" t="s">
        <v>123</v>
      </c>
      <c r="U29" s="56" t="s">
        <v>120</v>
      </c>
      <c r="V29" s="55"/>
      <c r="W29" s="55"/>
      <c r="X29" s="56" t="s">
        <v>120</v>
      </c>
      <c r="Y29" s="55"/>
      <c r="Z29" s="55"/>
      <c r="AA29" s="56" t="s">
        <v>120</v>
      </c>
      <c r="AB29" s="186"/>
      <c r="AC29" s="57" t="s">
        <v>125</v>
      </c>
      <c r="AD29" s="57">
        <f>AL39</f>
        <v>90</v>
      </c>
      <c r="AE29" s="58" t="s">
        <v>126</v>
      </c>
      <c r="AF29" s="50">
        <f>AI30</f>
        <v>5.5</v>
      </c>
      <c r="AG29" s="27"/>
      <c r="AH29" s="27"/>
      <c r="AI29" s="29"/>
      <c r="AJ29" s="27" t="s">
        <v>191</v>
      </c>
      <c r="AK29" s="27" t="s">
        <v>192</v>
      </c>
      <c r="AL29" s="27" t="s">
        <v>193</v>
      </c>
      <c r="AM29" s="27" t="s">
        <v>194</v>
      </c>
    </row>
    <row r="30" spans="1:39" ht="27.95" customHeight="1">
      <c r="B30" s="60" t="s">
        <v>131</v>
      </c>
      <c r="C30" s="184"/>
      <c r="D30" s="61" t="s">
        <v>132</v>
      </c>
      <c r="E30" s="67"/>
      <c r="F30" s="61">
        <v>70</v>
      </c>
      <c r="G30" s="61" t="s">
        <v>195</v>
      </c>
      <c r="H30" s="61"/>
      <c r="I30" s="61">
        <v>42</v>
      </c>
      <c r="J30" s="61" t="s">
        <v>144</v>
      </c>
      <c r="K30" s="61"/>
      <c r="L30" s="61">
        <v>44</v>
      </c>
      <c r="M30" s="61" t="s">
        <v>196</v>
      </c>
      <c r="N30" s="61"/>
      <c r="O30" s="61">
        <v>40</v>
      </c>
      <c r="P30" s="61" t="s">
        <v>37</v>
      </c>
      <c r="Q30" s="61"/>
      <c r="R30" s="61">
        <v>90</v>
      </c>
      <c r="S30" s="61" t="s">
        <v>197</v>
      </c>
      <c r="T30" s="61"/>
      <c r="U30" s="61">
        <v>20</v>
      </c>
      <c r="V30" s="61"/>
      <c r="W30" s="61"/>
      <c r="X30" s="61"/>
      <c r="Y30" s="61"/>
      <c r="Z30" s="61"/>
      <c r="AA30" s="61"/>
      <c r="AB30" s="187"/>
      <c r="AC30" s="57" t="s">
        <v>137</v>
      </c>
      <c r="AD30" s="62">
        <f>AK39</f>
        <v>21.5</v>
      </c>
      <c r="AE30" s="58" t="s">
        <v>138</v>
      </c>
      <c r="AF30" s="50">
        <f>AI31</f>
        <v>2</v>
      </c>
      <c r="AG30" s="42"/>
      <c r="AH30" s="52" t="s">
        <v>139</v>
      </c>
      <c r="AI30" s="29">
        <v>5.5</v>
      </c>
      <c r="AJ30" s="29">
        <f>AI30*2</f>
        <v>11</v>
      </c>
      <c r="AK30" s="29"/>
      <c r="AL30" s="29">
        <f>AI30*15</f>
        <v>82.5</v>
      </c>
      <c r="AM30" s="29">
        <f>AJ30*4+AL30*4</f>
        <v>374</v>
      </c>
    </row>
    <row r="31" spans="1:39" ht="27.95" customHeight="1">
      <c r="B31" s="60">
        <v>3</v>
      </c>
      <c r="C31" s="184"/>
      <c r="D31" s="61" t="s">
        <v>198</v>
      </c>
      <c r="E31" s="61"/>
      <c r="F31" s="61">
        <v>30</v>
      </c>
      <c r="G31" s="61"/>
      <c r="H31" s="63"/>
      <c r="I31" s="61"/>
      <c r="J31" s="61" t="s">
        <v>199</v>
      </c>
      <c r="K31" s="89"/>
      <c r="L31" s="61">
        <v>9</v>
      </c>
      <c r="M31" s="61" t="s">
        <v>142</v>
      </c>
      <c r="N31" s="63"/>
      <c r="O31" s="65">
        <v>1</v>
      </c>
      <c r="P31" s="66" t="s">
        <v>150</v>
      </c>
      <c r="Q31" s="61"/>
      <c r="R31" s="65" t="s">
        <v>141</v>
      </c>
      <c r="S31" s="61"/>
      <c r="T31" s="67"/>
      <c r="U31" s="61"/>
      <c r="V31" s="61"/>
      <c r="W31" s="61"/>
      <c r="X31" s="65"/>
      <c r="Y31" s="61"/>
      <c r="Z31" s="67"/>
      <c r="AA31" s="61"/>
      <c r="AB31" s="187"/>
      <c r="AC31" s="57" t="s">
        <v>145</v>
      </c>
      <c r="AD31" s="62">
        <f>AJ39</f>
        <v>26.5</v>
      </c>
      <c r="AE31" s="50" t="s">
        <v>146</v>
      </c>
      <c r="AF31" s="50">
        <f>AI32</f>
        <v>1.5</v>
      </c>
      <c r="AG31" s="27"/>
      <c r="AH31" s="68" t="s">
        <v>178</v>
      </c>
      <c r="AI31" s="29">
        <v>2</v>
      </c>
      <c r="AJ31" s="69">
        <f>AI31*7</f>
        <v>14</v>
      </c>
      <c r="AK31" s="29">
        <f>AI31*5</f>
        <v>10</v>
      </c>
      <c r="AL31" s="29" t="s">
        <v>179</v>
      </c>
      <c r="AM31" s="70">
        <f>AJ31*4+AK31*9</f>
        <v>146</v>
      </c>
    </row>
    <row r="32" spans="1:39" ht="27.95" customHeight="1">
      <c r="B32" s="60" t="s">
        <v>149</v>
      </c>
      <c r="C32" s="184"/>
      <c r="D32" s="61"/>
      <c r="E32" s="61"/>
      <c r="F32" s="61"/>
      <c r="G32" s="61"/>
      <c r="H32" s="63"/>
      <c r="I32" s="65"/>
      <c r="J32" s="61" t="s">
        <v>200</v>
      </c>
      <c r="K32" s="67"/>
      <c r="L32" s="61">
        <v>17</v>
      </c>
      <c r="M32" s="61" t="s">
        <v>201</v>
      </c>
      <c r="N32" s="89"/>
      <c r="O32" s="65">
        <v>14</v>
      </c>
      <c r="P32" s="61"/>
      <c r="Q32" s="61"/>
      <c r="R32" s="65"/>
      <c r="S32" s="61"/>
      <c r="T32" s="61"/>
      <c r="U32" s="65"/>
      <c r="V32" s="61"/>
      <c r="W32" s="61"/>
      <c r="X32" s="65"/>
      <c r="Y32" s="61"/>
      <c r="Z32" s="61"/>
      <c r="AA32" s="65"/>
      <c r="AB32" s="187"/>
      <c r="AC32" s="71" t="s">
        <v>152</v>
      </c>
      <c r="AD32" s="62">
        <f>AM39</f>
        <v>659.5</v>
      </c>
      <c r="AE32" s="58" t="s">
        <v>153</v>
      </c>
      <c r="AF32" s="50">
        <f>AI33</f>
        <v>2.2999999999999998</v>
      </c>
      <c r="AG32" s="42"/>
      <c r="AH32" s="27" t="s">
        <v>202</v>
      </c>
      <c r="AI32" s="29">
        <v>1.5</v>
      </c>
      <c r="AJ32" s="29">
        <f>AI32*1</f>
        <v>1.5</v>
      </c>
      <c r="AK32" s="29" t="s">
        <v>203</v>
      </c>
      <c r="AL32" s="29">
        <f>AI32*5</f>
        <v>7.5</v>
      </c>
      <c r="AM32" s="29">
        <f>AJ32*4+AL32*4</f>
        <v>36</v>
      </c>
    </row>
    <row r="33" spans="1:39" ht="27.95" customHeight="1">
      <c r="B33" s="189" t="s">
        <v>204</v>
      </c>
      <c r="C33" s="184"/>
      <c r="D33" s="61"/>
      <c r="E33" s="61"/>
      <c r="F33" s="61"/>
      <c r="G33" s="61"/>
      <c r="H33" s="63"/>
      <c r="I33" s="65"/>
      <c r="J33" s="61" t="s">
        <v>142</v>
      </c>
      <c r="K33" s="64"/>
      <c r="L33" s="61">
        <v>2</v>
      </c>
      <c r="M33" s="61"/>
      <c r="N33" s="63"/>
      <c r="O33" s="61"/>
      <c r="P33" s="66"/>
      <c r="Q33" s="64"/>
      <c r="R33" s="66"/>
      <c r="S33" s="61"/>
      <c r="T33" s="61"/>
      <c r="U33" s="65"/>
      <c r="V33" s="66"/>
      <c r="W33" s="64"/>
      <c r="X33" s="66"/>
      <c r="Y33" s="61"/>
      <c r="Z33" s="61"/>
      <c r="AA33" s="65"/>
      <c r="AB33" s="187"/>
      <c r="AC33" s="71"/>
      <c r="AD33" s="57"/>
      <c r="AE33" s="50" t="s">
        <v>158</v>
      </c>
      <c r="AF33" s="50">
        <f>AI34</f>
        <v>0</v>
      </c>
      <c r="AG33" s="27"/>
      <c r="AH33" s="27" t="s">
        <v>159</v>
      </c>
      <c r="AI33" s="29">
        <v>2.2999999999999998</v>
      </c>
      <c r="AJ33" s="29"/>
      <c r="AK33" s="29">
        <f>AI33*5</f>
        <v>11.5</v>
      </c>
      <c r="AL33" s="29" t="s">
        <v>148</v>
      </c>
      <c r="AM33" s="29">
        <f>AK33*9</f>
        <v>103.5</v>
      </c>
    </row>
    <row r="34" spans="1:39" ht="27.95" customHeight="1">
      <c r="B34" s="189"/>
      <c r="C34" s="185"/>
      <c r="D34" s="61"/>
      <c r="E34" s="61"/>
      <c r="F34" s="61"/>
      <c r="G34" s="61"/>
      <c r="H34" s="61"/>
      <c r="I34" s="65"/>
      <c r="J34" s="61" t="s">
        <v>205</v>
      </c>
      <c r="K34" s="64"/>
      <c r="L34" s="61" t="s">
        <v>141</v>
      </c>
      <c r="M34" s="66"/>
      <c r="N34" s="63"/>
      <c r="O34" s="61"/>
      <c r="P34" s="61"/>
      <c r="Q34" s="64"/>
      <c r="R34" s="61"/>
      <c r="S34" s="61"/>
      <c r="T34" s="61"/>
      <c r="U34" s="61"/>
      <c r="V34" s="61"/>
      <c r="W34" s="64"/>
      <c r="X34" s="61"/>
      <c r="Y34" s="61"/>
      <c r="Z34" s="61"/>
      <c r="AA34" s="61"/>
      <c r="AB34" s="187"/>
      <c r="AC34" s="62"/>
      <c r="AD34" s="62"/>
      <c r="AE34" s="72"/>
      <c r="AF34" s="50"/>
      <c r="AG34" s="42"/>
      <c r="AH34" s="27" t="s">
        <v>206</v>
      </c>
      <c r="AL34" s="27">
        <f>AI34*15</f>
        <v>0</v>
      </c>
    </row>
    <row r="35" spans="1:39" s="73" customFormat="1" ht="27.95" hidden="1" customHeight="1">
      <c r="B35" s="74"/>
      <c r="C35" s="75"/>
      <c r="D35" s="61"/>
      <c r="E35" s="61"/>
      <c r="F35" s="61"/>
      <c r="G35" s="61"/>
      <c r="H35" s="61"/>
      <c r="I35" s="65"/>
      <c r="J35" s="61"/>
      <c r="K35" s="64"/>
      <c r="L35" s="61"/>
      <c r="M35" s="61"/>
      <c r="N35" s="63"/>
      <c r="O35" s="61"/>
      <c r="P35" s="61"/>
      <c r="Q35" s="64"/>
      <c r="R35" s="61"/>
      <c r="S35" s="61"/>
      <c r="T35" s="61"/>
      <c r="U35" s="61"/>
      <c r="V35" s="61"/>
      <c r="W35" s="64"/>
      <c r="X35" s="61"/>
      <c r="Y35" s="61"/>
      <c r="Z35" s="61"/>
      <c r="AA35" s="61"/>
      <c r="AB35" s="187"/>
      <c r="AC35" s="76"/>
      <c r="AD35" s="76"/>
      <c r="AE35" s="77"/>
      <c r="AF35" s="78"/>
      <c r="AG35" s="79"/>
      <c r="AH35" s="80"/>
      <c r="AI35" s="52"/>
      <c r="AJ35" s="80"/>
      <c r="AK35" s="80"/>
      <c r="AL35" s="80"/>
      <c r="AM35" s="80"/>
    </row>
    <row r="36" spans="1:39" s="73" customFormat="1" ht="27.95" hidden="1" customHeight="1">
      <c r="B36" s="74"/>
      <c r="C36" s="75"/>
      <c r="D36" s="61"/>
      <c r="E36" s="61"/>
      <c r="F36" s="61"/>
      <c r="G36" s="61"/>
      <c r="H36" s="61"/>
      <c r="I36" s="65"/>
      <c r="J36" s="61"/>
      <c r="K36" s="64"/>
      <c r="L36" s="61"/>
      <c r="M36" s="61"/>
      <c r="N36" s="63"/>
      <c r="O36" s="61"/>
      <c r="P36" s="61"/>
      <c r="Q36" s="64"/>
      <c r="R36" s="61"/>
      <c r="S36" s="61"/>
      <c r="T36" s="61"/>
      <c r="U36" s="61"/>
      <c r="V36" s="61"/>
      <c r="W36" s="64"/>
      <c r="X36" s="61"/>
      <c r="Y36" s="61"/>
      <c r="Z36" s="61"/>
      <c r="AA36" s="61"/>
      <c r="AB36" s="187"/>
      <c r="AC36" s="76"/>
      <c r="AD36" s="76"/>
      <c r="AE36" s="77"/>
      <c r="AF36" s="78"/>
      <c r="AG36" s="79"/>
      <c r="AH36" s="80"/>
      <c r="AI36" s="52"/>
      <c r="AJ36" s="80"/>
      <c r="AK36" s="80"/>
      <c r="AL36" s="80"/>
      <c r="AM36" s="80"/>
    </row>
    <row r="37" spans="1:39" s="73" customFormat="1" ht="27.95" hidden="1" customHeight="1">
      <c r="B37" s="74"/>
      <c r="C37" s="75"/>
      <c r="D37" s="61"/>
      <c r="E37" s="61"/>
      <c r="F37" s="61"/>
      <c r="G37" s="61"/>
      <c r="H37" s="61"/>
      <c r="I37" s="65"/>
      <c r="J37" s="61"/>
      <c r="K37" s="64"/>
      <c r="L37" s="61"/>
      <c r="M37" s="61"/>
      <c r="N37" s="63"/>
      <c r="O37" s="61"/>
      <c r="P37" s="61"/>
      <c r="Q37" s="64"/>
      <c r="R37" s="61"/>
      <c r="S37" s="61"/>
      <c r="T37" s="61"/>
      <c r="U37" s="61"/>
      <c r="V37" s="61"/>
      <c r="W37" s="64"/>
      <c r="X37" s="61"/>
      <c r="Y37" s="61"/>
      <c r="Z37" s="61"/>
      <c r="AA37" s="61"/>
      <c r="AB37" s="187"/>
      <c r="AC37" s="76"/>
      <c r="AD37" s="76"/>
      <c r="AE37" s="77"/>
      <c r="AF37" s="78"/>
      <c r="AG37" s="79"/>
      <c r="AH37" s="80"/>
      <c r="AI37" s="52"/>
      <c r="AJ37" s="80"/>
      <c r="AK37" s="80"/>
      <c r="AL37" s="80"/>
      <c r="AM37" s="80"/>
    </row>
    <row r="38" spans="1:39" s="73" customFormat="1" ht="27.95" hidden="1" customHeight="1">
      <c r="B38" s="74"/>
      <c r="C38" s="75"/>
      <c r="D38" s="61"/>
      <c r="E38" s="61"/>
      <c r="F38" s="61"/>
      <c r="G38" s="61"/>
      <c r="H38" s="61"/>
      <c r="I38" s="65"/>
      <c r="J38" s="61"/>
      <c r="K38" s="64"/>
      <c r="L38" s="61"/>
      <c r="M38" s="61"/>
      <c r="N38" s="63"/>
      <c r="O38" s="61"/>
      <c r="P38" s="61"/>
      <c r="Q38" s="64"/>
      <c r="R38" s="61"/>
      <c r="S38" s="61"/>
      <c r="T38" s="61"/>
      <c r="U38" s="61"/>
      <c r="V38" s="61"/>
      <c r="W38" s="64"/>
      <c r="X38" s="61"/>
      <c r="Y38" s="61"/>
      <c r="Z38" s="61"/>
      <c r="AA38" s="61"/>
      <c r="AB38" s="187"/>
      <c r="AC38" s="76"/>
      <c r="AD38" s="76"/>
      <c r="AE38" s="77"/>
      <c r="AF38" s="78"/>
      <c r="AG38" s="79"/>
      <c r="AH38" s="80"/>
      <c r="AI38" s="52"/>
      <c r="AJ38" s="80"/>
      <c r="AK38" s="80"/>
      <c r="AL38" s="80"/>
      <c r="AM38" s="80"/>
    </row>
    <row r="39" spans="1:39" ht="27.95" customHeight="1">
      <c r="B39" s="81" t="s">
        <v>162</v>
      </c>
      <c r="C39" s="82"/>
      <c r="D39" s="61"/>
      <c r="E39" s="64"/>
      <c r="F39" s="61"/>
      <c r="G39" s="61"/>
      <c r="H39" s="61"/>
      <c r="I39" s="61"/>
      <c r="J39" s="61"/>
      <c r="K39" s="61"/>
      <c r="L39" s="61"/>
      <c r="M39" s="61"/>
      <c r="N39" s="63"/>
      <c r="O39" s="61"/>
      <c r="P39" s="61"/>
      <c r="Q39" s="64"/>
      <c r="R39" s="61"/>
      <c r="S39" s="61"/>
      <c r="T39" s="64"/>
      <c r="U39" s="61"/>
      <c r="V39" s="61"/>
      <c r="W39" s="64"/>
      <c r="X39" s="61"/>
      <c r="Y39" s="61"/>
      <c r="Z39" s="64"/>
      <c r="AA39" s="61"/>
      <c r="AB39" s="187"/>
      <c r="AC39" s="71"/>
      <c r="AD39" s="71"/>
      <c r="AE39" s="83"/>
      <c r="AF39" s="50"/>
      <c r="AG39" s="27"/>
      <c r="AJ39" s="27">
        <f>SUM(AJ30:AJ34)</f>
        <v>26.5</v>
      </c>
      <c r="AK39" s="27">
        <f>SUM(AK30:AK34)</f>
        <v>21.5</v>
      </c>
      <c r="AL39" s="27">
        <f>SUM(AL30:AL34)</f>
        <v>90</v>
      </c>
      <c r="AM39" s="27">
        <f>AJ39*4+AK39*9+AL39*4</f>
        <v>659.5</v>
      </c>
    </row>
    <row r="40" spans="1:39" ht="27.95" customHeight="1">
      <c r="A40" s="84"/>
      <c r="B40" s="85"/>
      <c r="C40" s="86"/>
      <c r="D40" s="64"/>
      <c r="E40" s="64"/>
      <c r="F40" s="61"/>
      <c r="G40" s="61"/>
      <c r="H40" s="61"/>
      <c r="I40" s="87"/>
      <c r="J40" s="61"/>
      <c r="K40" s="61"/>
      <c r="L40" s="87"/>
      <c r="M40" s="61"/>
      <c r="N40" s="63"/>
      <c r="O40" s="87"/>
      <c r="P40" s="61"/>
      <c r="Q40" s="64"/>
      <c r="R40" s="61"/>
      <c r="S40" s="61"/>
      <c r="T40" s="64"/>
      <c r="U40" s="87"/>
      <c r="V40" s="61"/>
      <c r="W40" s="64"/>
      <c r="X40" s="61"/>
      <c r="Y40" s="61"/>
      <c r="Z40" s="64"/>
      <c r="AA40" s="87"/>
      <c r="AB40" s="188"/>
      <c r="AC40" s="62"/>
      <c r="AD40" s="62"/>
      <c r="AE40" s="72"/>
      <c r="AF40" s="50"/>
      <c r="AG40" s="42"/>
      <c r="AJ40" s="88">
        <f>AJ39*4/AM39</f>
        <v>0.16072782410917361</v>
      </c>
      <c r="AK40" s="88">
        <f>AK39*9/AM39</f>
        <v>0.29340409401061412</v>
      </c>
      <c r="AL40" s="88">
        <f>AL39*4/AM39</f>
        <v>0.5458680818802123</v>
      </c>
    </row>
    <row r="41" spans="1:39" ht="21.75" customHeight="1">
      <c r="B41" s="29"/>
      <c r="C41" s="27"/>
      <c r="D41" s="192" t="s">
        <v>207</v>
      </c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90"/>
      <c r="R41" s="90"/>
      <c r="S41" s="193" t="s">
        <v>208</v>
      </c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91"/>
      <c r="AE41" s="90"/>
      <c r="AF41" s="90"/>
      <c r="AG41" s="92"/>
    </row>
    <row r="42" spans="1:39" ht="24" customHeight="1">
      <c r="B42" s="29"/>
      <c r="D42" s="194" t="s">
        <v>209</v>
      </c>
      <c r="E42" s="194"/>
      <c r="F42" s="194"/>
      <c r="G42" s="194"/>
      <c r="H42" s="194"/>
      <c r="I42" s="194"/>
      <c r="J42" s="194"/>
      <c r="K42" s="194"/>
      <c r="L42" s="194"/>
      <c r="M42" s="194"/>
      <c r="N42" s="93"/>
      <c r="O42" s="27"/>
      <c r="Q42" s="93"/>
      <c r="R42" s="27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91"/>
      <c r="AF42" s="95"/>
    </row>
  </sheetData>
  <mergeCells count="14">
    <mergeCell ref="C29:C34"/>
    <mergeCell ref="AB29:AB40"/>
    <mergeCell ref="B33:B34"/>
    <mergeCell ref="D41:P41"/>
    <mergeCell ref="S41:AC42"/>
    <mergeCell ref="D42:M42"/>
    <mergeCell ref="C17:C22"/>
    <mergeCell ref="AB17:AB28"/>
    <mergeCell ref="B21:B22"/>
    <mergeCell ref="B1:AF1"/>
    <mergeCell ref="B2:I2"/>
    <mergeCell ref="C5:C10"/>
    <mergeCell ref="AB5:AB16"/>
    <mergeCell ref="B9:B10"/>
  </mergeCells>
  <phoneticPr fontId="4" type="noConversion"/>
  <pageMargins left="0.75" right="0.17" top="0.18" bottom="0.17" header="0.5" footer="0.23"/>
  <pageSetup paperSize="9" scale="3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45">
    <pageSetUpPr fitToPage="1"/>
  </sheetPr>
  <dimension ref="A1:AM66"/>
  <sheetViews>
    <sheetView topLeftCell="A2" zoomScale="50" zoomScaleNormal="50" workbookViewId="0">
      <selection activeCell="Q7" sqref="Q7:T7"/>
    </sheetView>
  </sheetViews>
  <sheetFormatPr defaultColWidth="9" defaultRowHeight="20.25"/>
  <cols>
    <col min="1" max="1" width="1.875" style="59" customWidth="1"/>
    <col min="2" max="2" width="4.875" style="96" customWidth="1"/>
    <col min="3" max="3" width="0" style="59" hidden="1" customWidth="1"/>
    <col min="4" max="4" width="18.625" style="59" customWidth="1"/>
    <col min="5" max="5" width="5.625" style="97" customWidth="1"/>
    <col min="6" max="6" width="9.625" style="59" customWidth="1"/>
    <col min="7" max="7" width="18.625" style="59" customWidth="1"/>
    <col min="8" max="8" width="5.625" style="97" customWidth="1"/>
    <col min="9" max="9" width="9.625" style="59" customWidth="1"/>
    <col min="10" max="10" width="18.625" style="59" customWidth="1"/>
    <col min="11" max="11" width="5.625" style="97" customWidth="1"/>
    <col min="12" max="12" width="9.625" style="59" customWidth="1"/>
    <col min="13" max="13" width="18.625" style="59" customWidth="1"/>
    <col min="14" max="14" width="5.625" style="97" customWidth="1"/>
    <col min="15" max="15" width="9.625" style="59" customWidth="1"/>
    <col min="16" max="16" width="18.625" style="59" customWidth="1"/>
    <col min="17" max="17" width="5.625" style="97" customWidth="1"/>
    <col min="18" max="18" width="9.625" style="59" customWidth="1"/>
    <col min="19" max="19" width="18.625" style="59" customWidth="1"/>
    <col min="20" max="20" width="5.625" style="97" customWidth="1"/>
    <col min="21" max="21" width="9.625" style="59" customWidth="1"/>
    <col min="22" max="22" width="18.625" style="59" hidden="1" customWidth="1"/>
    <col min="23" max="23" width="5.625" style="97" hidden="1" customWidth="1"/>
    <col min="24" max="24" width="9.625" style="59" hidden="1" customWidth="1"/>
    <col min="25" max="25" width="18.625" style="59" hidden="1" customWidth="1"/>
    <col min="26" max="26" width="5.625" style="97" hidden="1" customWidth="1"/>
    <col min="27" max="27" width="9.625" style="59" hidden="1" customWidth="1"/>
    <col min="28" max="28" width="5.25" style="73" customWidth="1"/>
    <col min="29" max="29" width="13.375" style="98" customWidth="1"/>
    <col min="30" max="30" width="7.5" style="98" customWidth="1"/>
    <col min="31" max="31" width="11.25" style="94" customWidth="1"/>
    <col min="32" max="32" width="6.625" style="99" customWidth="1"/>
    <col min="33" max="33" width="6.625" style="59" customWidth="1"/>
    <col min="34" max="34" width="6" style="27" hidden="1" customWidth="1"/>
    <col min="35" max="35" width="5.5" style="29" hidden="1" customWidth="1"/>
    <col min="36" max="36" width="7.75" style="27" hidden="1" customWidth="1"/>
    <col min="37" max="37" width="8" style="27" hidden="1" customWidth="1"/>
    <col min="38" max="38" width="7.875" style="27" hidden="1" customWidth="1"/>
    <col min="39" max="39" width="7.5" style="27" hidden="1" customWidth="1"/>
    <col min="40" max="16384" width="9" style="59"/>
  </cols>
  <sheetData>
    <row r="1" spans="1:39" s="27" customFormat="1" ht="38.25">
      <c r="B1" s="190" t="s">
        <v>104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28"/>
      <c r="AI1" s="29"/>
    </row>
    <row r="2" spans="1:39" s="27" customFormat="1" ht="32.1" customHeight="1">
      <c r="B2" s="191" t="s">
        <v>210</v>
      </c>
      <c r="C2" s="191"/>
      <c r="D2" s="191"/>
      <c r="E2" s="191"/>
      <c r="F2" s="191"/>
      <c r="G2" s="191"/>
      <c r="H2" s="191"/>
      <c r="I2" s="191"/>
      <c r="J2" s="28"/>
      <c r="K2" s="30"/>
      <c r="L2" s="28"/>
      <c r="M2" s="28"/>
      <c r="N2" s="30"/>
      <c r="O2" s="28"/>
      <c r="P2" s="28"/>
      <c r="Q2" s="30"/>
      <c r="R2" s="28"/>
      <c r="S2" s="28"/>
      <c r="T2" s="30"/>
      <c r="U2" s="28"/>
      <c r="V2" s="28"/>
      <c r="W2" s="30"/>
      <c r="X2" s="28"/>
      <c r="Y2" s="28"/>
      <c r="Z2" s="30"/>
      <c r="AA2" s="28"/>
      <c r="AB2" s="31"/>
      <c r="AC2" s="32"/>
      <c r="AD2" s="32"/>
      <c r="AE2" s="33"/>
      <c r="AF2" s="32"/>
      <c r="AG2" s="28"/>
      <c r="AI2" s="29"/>
    </row>
    <row r="3" spans="1:39" s="27" customFormat="1" ht="30" customHeight="1">
      <c r="B3" s="34" t="s">
        <v>106</v>
      </c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7"/>
      <c r="T3" s="36"/>
      <c r="U3" s="36"/>
      <c r="V3" s="36"/>
      <c r="W3" s="36"/>
      <c r="X3" s="36"/>
      <c r="Y3" s="37"/>
      <c r="Z3" s="36"/>
      <c r="AA3" s="36"/>
      <c r="AB3" s="38"/>
      <c r="AC3" s="39"/>
      <c r="AD3" s="39"/>
      <c r="AE3" s="40"/>
      <c r="AF3" s="41"/>
      <c r="AG3" s="42"/>
      <c r="AI3" s="29"/>
    </row>
    <row r="4" spans="1:39" s="43" customFormat="1" ht="43.5">
      <c r="B4" s="44" t="s">
        <v>107</v>
      </c>
      <c r="C4" s="45" t="s">
        <v>108</v>
      </c>
      <c r="D4" s="46" t="s">
        <v>109</v>
      </c>
      <c r="E4" s="47" t="s">
        <v>110</v>
      </c>
      <c r="F4" s="46"/>
      <c r="G4" s="46" t="s">
        <v>111</v>
      </c>
      <c r="H4" s="47" t="s">
        <v>110</v>
      </c>
      <c r="I4" s="46"/>
      <c r="J4" s="46" t="s">
        <v>112</v>
      </c>
      <c r="K4" s="47" t="s">
        <v>110</v>
      </c>
      <c r="L4" s="48"/>
      <c r="M4" s="46" t="s">
        <v>112</v>
      </c>
      <c r="N4" s="47" t="s">
        <v>110</v>
      </c>
      <c r="O4" s="46"/>
      <c r="P4" s="46" t="s">
        <v>113</v>
      </c>
      <c r="Q4" s="47" t="s">
        <v>110</v>
      </c>
      <c r="R4" s="46"/>
      <c r="S4" s="46" t="s">
        <v>114</v>
      </c>
      <c r="T4" s="47" t="s">
        <v>110</v>
      </c>
      <c r="U4" s="46"/>
      <c r="V4" s="46" t="s">
        <v>112</v>
      </c>
      <c r="W4" s="47" t="s">
        <v>110</v>
      </c>
      <c r="X4" s="46"/>
      <c r="Y4" s="46" t="s">
        <v>114</v>
      </c>
      <c r="Z4" s="47" t="s">
        <v>110</v>
      </c>
      <c r="AA4" s="46"/>
      <c r="AB4" s="49" t="s">
        <v>115</v>
      </c>
      <c r="AC4" s="50" t="s">
        <v>116</v>
      </c>
      <c r="AD4" s="50"/>
      <c r="AE4" s="50" t="s">
        <v>117</v>
      </c>
      <c r="AF4" s="50" t="s">
        <v>118</v>
      </c>
      <c r="AG4" s="51"/>
      <c r="AH4" s="52"/>
      <c r="AI4" s="29"/>
      <c r="AJ4" s="27"/>
      <c r="AK4" s="27"/>
      <c r="AL4" s="27"/>
      <c r="AM4" s="27"/>
    </row>
    <row r="5" spans="1:39" s="53" customFormat="1" ht="65.099999999999994" customHeight="1">
      <c r="B5" s="54">
        <v>12</v>
      </c>
      <c r="C5" s="183"/>
      <c r="D5" s="55" t="s">
        <v>1</v>
      </c>
      <c r="E5" s="55" t="s">
        <v>119</v>
      </c>
      <c r="F5" s="56" t="s">
        <v>120</v>
      </c>
      <c r="G5" s="55" t="s">
        <v>23</v>
      </c>
      <c r="H5" s="55" t="s">
        <v>123</v>
      </c>
      <c r="I5" s="56" t="s">
        <v>120</v>
      </c>
      <c r="J5" s="55" t="s">
        <v>28</v>
      </c>
      <c r="K5" s="55" t="s">
        <v>211</v>
      </c>
      <c r="L5" s="56" t="s">
        <v>120</v>
      </c>
      <c r="M5" s="55" t="s">
        <v>33</v>
      </c>
      <c r="N5" s="55" t="s">
        <v>212</v>
      </c>
      <c r="O5" s="56" t="s">
        <v>120</v>
      </c>
      <c r="P5" s="55" t="s">
        <v>369</v>
      </c>
      <c r="Q5" s="55" t="s">
        <v>124</v>
      </c>
      <c r="R5" s="56" t="s">
        <v>120</v>
      </c>
      <c r="S5" s="55" t="s">
        <v>40</v>
      </c>
      <c r="T5" s="55" t="s">
        <v>123</v>
      </c>
      <c r="U5" s="56" t="s">
        <v>120</v>
      </c>
      <c r="V5" s="55"/>
      <c r="W5" s="55"/>
      <c r="X5" s="56" t="s">
        <v>120</v>
      </c>
      <c r="Y5" s="55"/>
      <c r="Z5" s="55"/>
      <c r="AA5" s="56" t="s">
        <v>120</v>
      </c>
      <c r="AB5" s="186"/>
      <c r="AC5" s="57" t="s">
        <v>125</v>
      </c>
      <c r="AD5" s="57">
        <f>AL15</f>
        <v>91</v>
      </c>
      <c r="AE5" s="58" t="s">
        <v>126</v>
      </c>
      <c r="AF5" s="50">
        <f>AI6</f>
        <v>5.5</v>
      </c>
      <c r="AG5" s="27"/>
      <c r="AH5" s="27"/>
      <c r="AI5" s="29"/>
      <c r="AJ5" s="27" t="s">
        <v>213</v>
      </c>
      <c r="AK5" s="27" t="s">
        <v>214</v>
      </c>
      <c r="AL5" s="27" t="s">
        <v>215</v>
      </c>
      <c r="AM5" s="27" t="s">
        <v>216</v>
      </c>
    </row>
    <row r="6" spans="1:39" ht="27.95" customHeight="1">
      <c r="B6" s="60" t="s">
        <v>131</v>
      </c>
      <c r="C6" s="184"/>
      <c r="D6" s="61" t="s">
        <v>132</v>
      </c>
      <c r="E6" s="67"/>
      <c r="F6" s="61">
        <v>78</v>
      </c>
      <c r="G6" s="61" t="s">
        <v>143</v>
      </c>
      <c r="H6" s="61"/>
      <c r="I6" s="61">
        <v>46</v>
      </c>
      <c r="J6" s="61" t="s">
        <v>144</v>
      </c>
      <c r="K6" s="61"/>
      <c r="L6" s="61">
        <v>55</v>
      </c>
      <c r="M6" s="61" t="s">
        <v>217</v>
      </c>
      <c r="N6" s="61"/>
      <c r="O6" s="61">
        <v>42</v>
      </c>
      <c r="P6" s="61" t="s">
        <v>218</v>
      </c>
      <c r="Q6" s="61"/>
      <c r="R6" s="61">
        <v>90</v>
      </c>
      <c r="S6" s="61" t="s">
        <v>219</v>
      </c>
      <c r="T6" s="61"/>
      <c r="U6" s="61">
        <v>1</v>
      </c>
      <c r="V6" s="61"/>
      <c r="W6" s="61"/>
      <c r="X6" s="61"/>
      <c r="Y6" s="61"/>
      <c r="Z6" s="61"/>
      <c r="AA6" s="61"/>
      <c r="AB6" s="187"/>
      <c r="AC6" s="57" t="s">
        <v>137</v>
      </c>
      <c r="AD6" s="62">
        <f>AK15</f>
        <v>23.5</v>
      </c>
      <c r="AE6" s="58" t="s">
        <v>138</v>
      </c>
      <c r="AF6" s="50">
        <f>AI7</f>
        <v>2.4</v>
      </c>
      <c r="AG6" s="42"/>
      <c r="AH6" s="52" t="s">
        <v>220</v>
      </c>
      <c r="AI6" s="29">
        <v>5.5</v>
      </c>
      <c r="AJ6" s="29">
        <f>AI6*2</f>
        <v>11</v>
      </c>
      <c r="AK6" s="29"/>
      <c r="AL6" s="29">
        <f>AI6*15</f>
        <v>82.5</v>
      </c>
      <c r="AM6" s="29">
        <f>AJ6*4+AL6*4</f>
        <v>374</v>
      </c>
    </row>
    <row r="7" spans="1:39" ht="27.95" customHeight="1">
      <c r="B7" s="60">
        <v>6</v>
      </c>
      <c r="C7" s="184"/>
      <c r="D7" s="61" t="s">
        <v>175</v>
      </c>
      <c r="E7" s="61"/>
      <c r="F7" s="61">
        <v>30</v>
      </c>
      <c r="G7" s="61" t="s">
        <v>176</v>
      </c>
      <c r="H7" s="63"/>
      <c r="I7" s="61">
        <v>20</v>
      </c>
      <c r="J7" s="61" t="s">
        <v>221</v>
      </c>
      <c r="K7" s="64"/>
      <c r="L7" s="61" t="s">
        <v>141</v>
      </c>
      <c r="M7" s="61" t="s">
        <v>143</v>
      </c>
      <c r="N7" s="61"/>
      <c r="O7" s="65">
        <v>4</v>
      </c>
      <c r="P7" s="66" t="s">
        <v>150</v>
      </c>
      <c r="Q7" s="61"/>
      <c r="R7" s="65" t="s">
        <v>141</v>
      </c>
      <c r="S7" s="61" t="s">
        <v>171</v>
      </c>
      <c r="T7" s="67"/>
      <c r="U7" s="61">
        <v>15</v>
      </c>
      <c r="V7" s="61"/>
      <c r="W7" s="61"/>
      <c r="X7" s="65"/>
      <c r="Y7" s="61"/>
      <c r="Z7" s="67"/>
      <c r="AA7" s="61"/>
      <c r="AB7" s="187"/>
      <c r="AC7" s="57" t="s">
        <v>145</v>
      </c>
      <c r="AD7" s="62">
        <f>AJ15</f>
        <v>29.5</v>
      </c>
      <c r="AE7" s="50" t="s">
        <v>146</v>
      </c>
      <c r="AF7" s="50">
        <f>AI8</f>
        <v>1.7</v>
      </c>
      <c r="AG7" s="27"/>
      <c r="AH7" s="68" t="s">
        <v>222</v>
      </c>
      <c r="AI7" s="29">
        <v>2.4</v>
      </c>
      <c r="AJ7" s="69">
        <f>AI7*7</f>
        <v>16.8</v>
      </c>
      <c r="AK7" s="29">
        <f>AI7*5</f>
        <v>12</v>
      </c>
      <c r="AL7" s="29" t="s">
        <v>179</v>
      </c>
      <c r="AM7" s="70">
        <f>AJ7*4+AK7*9</f>
        <v>175.2</v>
      </c>
    </row>
    <row r="8" spans="1:39" ht="27.95" customHeight="1">
      <c r="B8" s="60" t="s">
        <v>149</v>
      </c>
      <c r="C8" s="184"/>
      <c r="D8" s="61"/>
      <c r="E8" s="61"/>
      <c r="F8" s="61"/>
      <c r="G8" s="61" t="s">
        <v>142</v>
      </c>
      <c r="H8" s="63"/>
      <c r="I8" s="65">
        <v>1</v>
      </c>
      <c r="J8" s="61"/>
      <c r="K8" s="61"/>
      <c r="L8" s="61"/>
      <c r="M8" s="61" t="s">
        <v>142</v>
      </c>
      <c r="N8" s="63"/>
      <c r="O8" s="65">
        <v>1</v>
      </c>
      <c r="P8" s="61"/>
      <c r="Q8" s="61"/>
      <c r="R8" s="65"/>
      <c r="S8" s="61" t="s">
        <v>143</v>
      </c>
      <c r="T8" s="61"/>
      <c r="U8" s="65">
        <v>2</v>
      </c>
      <c r="V8" s="61"/>
      <c r="W8" s="61"/>
      <c r="X8" s="65"/>
      <c r="Y8" s="61"/>
      <c r="Z8" s="61"/>
      <c r="AA8" s="65"/>
      <c r="AB8" s="187"/>
      <c r="AC8" s="71" t="s">
        <v>152</v>
      </c>
      <c r="AD8" s="62">
        <f>AM15</f>
        <v>693.5</v>
      </c>
      <c r="AE8" s="58" t="s">
        <v>153</v>
      </c>
      <c r="AF8" s="50">
        <f>AI9</f>
        <v>2.2999999999999998</v>
      </c>
      <c r="AG8" s="42"/>
      <c r="AH8" s="27" t="s">
        <v>154</v>
      </c>
      <c r="AI8" s="29">
        <v>1.7</v>
      </c>
      <c r="AJ8" s="29">
        <f>AI8*1</f>
        <v>1.7</v>
      </c>
      <c r="AK8" s="29" t="s">
        <v>223</v>
      </c>
      <c r="AL8" s="29">
        <f>AI8*5</f>
        <v>8.5</v>
      </c>
      <c r="AM8" s="29">
        <f>AJ8*4+AL8*4</f>
        <v>40.799999999999997</v>
      </c>
    </row>
    <row r="9" spans="1:39" ht="27.95" customHeight="1">
      <c r="B9" s="189" t="s">
        <v>224</v>
      </c>
      <c r="C9" s="184"/>
      <c r="D9" s="61"/>
      <c r="E9" s="61"/>
      <c r="F9" s="61"/>
      <c r="G9" s="61"/>
      <c r="H9" s="63"/>
      <c r="I9" s="65"/>
      <c r="J9" s="61"/>
      <c r="K9" s="64"/>
      <c r="L9" s="61"/>
      <c r="M9" s="61" t="s">
        <v>225</v>
      </c>
      <c r="N9" s="63"/>
      <c r="O9" s="61" t="s">
        <v>141</v>
      </c>
      <c r="P9" s="66"/>
      <c r="Q9" s="64"/>
      <c r="R9" s="66"/>
      <c r="S9" s="61" t="s">
        <v>142</v>
      </c>
      <c r="T9" s="61"/>
      <c r="U9" s="65">
        <v>1</v>
      </c>
      <c r="V9" s="66"/>
      <c r="W9" s="64"/>
      <c r="X9" s="66"/>
      <c r="Y9" s="61"/>
      <c r="Z9" s="61"/>
      <c r="AA9" s="65"/>
      <c r="AB9" s="187"/>
      <c r="AC9" s="71"/>
      <c r="AD9" s="57"/>
      <c r="AE9" s="50" t="s">
        <v>158</v>
      </c>
      <c r="AF9" s="50">
        <f>AI10</f>
        <v>0</v>
      </c>
      <c r="AG9" s="27"/>
      <c r="AH9" s="27" t="s">
        <v>186</v>
      </c>
      <c r="AI9" s="29">
        <v>2.2999999999999998</v>
      </c>
      <c r="AJ9" s="29"/>
      <c r="AK9" s="29">
        <f>AI9*5</f>
        <v>11.5</v>
      </c>
      <c r="AL9" s="29" t="s">
        <v>179</v>
      </c>
      <c r="AM9" s="29">
        <f>AK9*9</f>
        <v>103.5</v>
      </c>
    </row>
    <row r="10" spans="1:39" ht="27.95" customHeight="1">
      <c r="B10" s="189"/>
      <c r="C10" s="185"/>
      <c r="D10" s="61"/>
      <c r="E10" s="61"/>
      <c r="F10" s="61"/>
      <c r="G10" s="61"/>
      <c r="H10" s="61"/>
      <c r="I10" s="65"/>
      <c r="J10" s="61"/>
      <c r="K10" s="64"/>
      <c r="L10" s="61"/>
      <c r="M10" s="66"/>
      <c r="N10" s="63"/>
      <c r="O10" s="61"/>
      <c r="P10" s="61"/>
      <c r="Q10" s="64"/>
      <c r="R10" s="61"/>
      <c r="S10" s="61" t="s">
        <v>188</v>
      </c>
      <c r="T10" s="61"/>
      <c r="U10" s="61">
        <v>1</v>
      </c>
      <c r="V10" s="61"/>
      <c r="W10" s="64"/>
      <c r="X10" s="61"/>
      <c r="Y10" s="61"/>
      <c r="Z10" s="61"/>
      <c r="AA10" s="61"/>
      <c r="AB10" s="187"/>
      <c r="AC10" s="62"/>
      <c r="AD10" s="62"/>
      <c r="AE10" s="72"/>
      <c r="AF10" s="50"/>
      <c r="AG10" s="42"/>
      <c r="AH10" s="27" t="s">
        <v>161</v>
      </c>
      <c r="AL10" s="27">
        <f>AI10*15</f>
        <v>0</v>
      </c>
    </row>
    <row r="11" spans="1:39" s="73" customFormat="1" ht="27.95" customHeight="1">
      <c r="B11" s="74"/>
      <c r="C11" s="75"/>
      <c r="D11" s="61"/>
      <c r="E11" s="61"/>
      <c r="F11" s="61"/>
      <c r="G11" s="61"/>
      <c r="H11" s="61"/>
      <c r="I11" s="65"/>
      <c r="J11" s="61"/>
      <c r="K11" s="64"/>
      <c r="L11" s="61"/>
      <c r="M11" s="61"/>
      <c r="N11" s="63"/>
      <c r="O11" s="61"/>
      <c r="P11" s="61"/>
      <c r="Q11" s="64"/>
      <c r="R11" s="61"/>
      <c r="S11" s="61" t="s">
        <v>226</v>
      </c>
      <c r="T11" s="61"/>
      <c r="U11" s="61" t="s">
        <v>141</v>
      </c>
      <c r="V11" s="61"/>
      <c r="W11" s="64"/>
      <c r="X11" s="61"/>
      <c r="Y11" s="61"/>
      <c r="Z11" s="61"/>
      <c r="AA11" s="61"/>
      <c r="AB11" s="187"/>
      <c r="AC11" s="76"/>
      <c r="AD11" s="76"/>
      <c r="AE11" s="77"/>
      <c r="AF11" s="78"/>
      <c r="AG11" s="79"/>
      <c r="AH11" s="80"/>
      <c r="AI11" s="52"/>
      <c r="AJ11" s="80"/>
      <c r="AK11" s="80"/>
      <c r="AL11" s="80"/>
      <c r="AM11" s="80"/>
    </row>
    <row r="12" spans="1:39" s="73" customFormat="1" ht="27.95" hidden="1" customHeight="1">
      <c r="B12" s="74"/>
      <c r="C12" s="75"/>
      <c r="D12" s="61"/>
      <c r="E12" s="61"/>
      <c r="F12" s="61"/>
      <c r="G12" s="61"/>
      <c r="H12" s="61"/>
      <c r="I12" s="65"/>
      <c r="J12" s="61"/>
      <c r="K12" s="64"/>
      <c r="L12" s="61"/>
      <c r="M12" s="61"/>
      <c r="N12" s="63"/>
      <c r="O12" s="61"/>
      <c r="P12" s="61"/>
      <c r="Q12" s="64"/>
      <c r="R12" s="61"/>
      <c r="S12" s="61"/>
      <c r="T12" s="61"/>
      <c r="U12" s="61"/>
      <c r="V12" s="61"/>
      <c r="W12" s="64"/>
      <c r="X12" s="61"/>
      <c r="Y12" s="61"/>
      <c r="Z12" s="61"/>
      <c r="AA12" s="61"/>
      <c r="AB12" s="187"/>
      <c r="AC12" s="76"/>
      <c r="AD12" s="76"/>
      <c r="AE12" s="77"/>
      <c r="AF12" s="78"/>
      <c r="AG12" s="79"/>
      <c r="AH12" s="80"/>
      <c r="AI12" s="52"/>
      <c r="AJ12" s="80"/>
      <c r="AK12" s="80"/>
      <c r="AL12" s="80"/>
      <c r="AM12" s="80"/>
    </row>
    <row r="13" spans="1:39" s="73" customFormat="1" ht="27.95" hidden="1" customHeight="1">
      <c r="B13" s="74"/>
      <c r="C13" s="75"/>
      <c r="D13" s="61"/>
      <c r="E13" s="61"/>
      <c r="F13" s="61"/>
      <c r="G13" s="61"/>
      <c r="H13" s="61"/>
      <c r="I13" s="65"/>
      <c r="J13" s="61"/>
      <c r="K13" s="64"/>
      <c r="L13" s="61"/>
      <c r="M13" s="61"/>
      <c r="N13" s="63"/>
      <c r="O13" s="61"/>
      <c r="P13" s="61"/>
      <c r="Q13" s="64"/>
      <c r="R13" s="61"/>
      <c r="S13" s="61"/>
      <c r="T13" s="61"/>
      <c r="U13" s="61"/>
      <c r="V13" s="61"/>
      <c r="W13" s="64"/>
      <c r="X13" s="61"/>
      <c r="Y13" s="61"/>
      <c r="Z13" s="61"/>
      <c r="AA13" s="61"/>
      <c r="AB13" s="187"/>
      <c r="AC13" s="76"/>
      <c r="AD13" s="76"/>
      <c r="AE13" s="77"/>
      <c r="AF13" s="78"/>
      <c r="AG13" s="79"/>
      <c r="AH13" s="80"/>
      <c r="AI13" s="52"/>
      <c r="AJ13" s="80"/>
      <c r="AK13" s="80"/>
      <c r="AL13" s="80"/>
      <c r="AM13" s="80"/>
    </row>
    <row r="14" spans="1:39" s="73" customFormat="1" ht="27.95" hidden="1" customHeight="1">
      <c r="B14" s="74"/>
      <c r="C14" s="75"/>
      <c r="D14" s="61"/>
      <c r="E14" s="61"/>
      <c r="F14" s="61"/>
      <c r="G14" s="61"/>
      <c r="H14" s="61"/>
      <c r="I14" s="65"/>
      <c r="J14" s="61"/>
      <c r="K14" s="64"/>
      <c r="L14" s="61"/>
      <c r="M14" s="61"/>
      <c r="N14" s="63"/>
      <c r="O14" s="61"/>
      <c r="P14" s="61"/>
      <c r="Q14" s="64"/>
      <c r="R14" s="61"/>
      <c r="S14" s="61"/>
      <c r="T14" s="61"/>
      <c r="U14" s="61"/>
      <c r="V14" s="61"/>
      <c r="W14" s="64"/>
      <c r="X14" s="61"/>
      <c r="Y14" s="61"/>
      <c r="Z14" s="61"/>
      <c r="AA14" s="61"/>
      <c r="AB14" s="187"/>
      <c r="AC14" s="76"/>
      <c r="AD14" s="76"/>
      <c r="AE14" s="77"/>
      <c r="AF14" s="78"/>
      <c r="AG14" s="79"/>
      <c r="AH14" s="80"/>
      <c r="AI14" s="52"/>
      <c r="AJ14" s="80"/>
      <c r="AK14" s="80"/>
      <c r="AL14" s="80"/>
      <c r="AM14" s="80"/>
    </row>
    <row r="15" spans="1:39" ht="27.95" customHeight="1">
      <c r="B15" s="81" t="s">
        <v>162</v>
      </c>
      <c r="C15" s="82"/>
      <c r="D15" s="61"/>
      <c r="E15" s="64"/>
      <c r="F15" s="61"/>
      <c r="G15" s="61"/>
      <c r="H15" s="61"/>
      <c r="I15" s="61"/>
      <c r="J15" s="61"/>
      <c r="K15" s="61"/>
      <c r="L15" s="61"/>
      <c r="M15" s="61"/>
      <c r="N15" s="63"/>
      <c r="O15" s="61"/>
      <c r="P15" s="61"/>
      <c r="Q15" s="64"/>
      <c r="R15" s="61"/>
      <c r="S15" s="61"/>
      <c r="T15" s="64"/>
      <c r="U15" s="61"/>
      <c r="V15" s="61"/>
      <c r="W15" s="64"/>
      <c r="X15" s="61"/>
      <c r="Y15" s="61"/>
      <c r="Z15" s="64"/>
      <c r="AA15" s="61"/>
      <c r="AB15" s="187"/>
      <c r="AC15" s="71"/>
      <c r="AD15" s="71"/>
      <c r="AE15" s="83"/>
      <c r="AF15" s="50"/>
      <c r="AG15" s="27"/>
      <c r="AJ15" s="27">
        <f>SUM(AJ6:AJ10)</f>
        <v>29.5</v>
      </c>
      <c r="AK15" s="27">
        <f>SUM(AK6:AK10)</f>
        <v>23.5</v>
      </c>
      <c r="AL15" s="27">
        <f>SUM(AL6:AL10)</f>
        <v>91</v>
      </c>
      <c r="AM15" s="27">
        <f>AJ15*4+AK15*9+AL15*4</f>
        <v>693.5</v>
      </c>
    </row>
    <row r="16" spans="1:39" ht="27.95" customHeight="1">
      <c r="A16" s="84"/>
      <c r="B16" s="85"/>
      <c r="C16" s="86"/>
      <c r="D16" s="64"/>
      <c r="E16" s="64"/>
      <c r="F16" s="61"/>
      <c r="G16" s="61"/>
      <c r="H16" s="61"/>
      <c r="I16" s="87"/>
      <c r="J16" s="61"/>
      <c r="K16" s="61"/>
      <c r="L16" s="87"/>
      <c r="M16" s="61"/>
      <c r="N16" s="63"/>
      <c r="O16" s="87"/>
      <c r="P16" s="61"/>
      <c r="Q16" s="64"/>
      <c r="R16" s="61"/>
      <c r="S16" s="61"/>
      <c r="T16" s="64"/>
      <c r="U16" s="87"/>
      <c r="V16" s="61"/>
      <c r="W16" s="64"/>
      <c r="X16" s="61"/>
      <c r="Y16" s="61"/>
      <c r="Z16" s="64"/>
      <c r="AA16" s="87"/>
      <c r="AB16" s="188"/>
      <c r="AC16" s="62"/>
      <c r="AD16" s="62"/>
      <c r="AE16" s="72"/>
      <c r="AF16" s="50"/>
      <c r="AG16" s="42"/>
      <c r="AJ16" s="88">
        <f>AJ15*4/AM15</f>
        <v>0.17015140591204037</v>
      </c>
      <c r="AK16" s="88">
        <f>AK15*9/AM15</f>
        <v>0.30497476568132659</v>
      </c>
      <c r="AL16" s="88">
        <f>AL15*4/AM15</f>
        <v>0.52487382840663299</v>
      </c>
    </row>
    <row r="17" spans="1:39" s="53" customFormat="1" ht="65.099999999999994" customHeight="1">
      <c r="B17" s="54">
        <v>12</v>
      </c>
      <c r="C17" s="183"/>
      <c r="D17" s="55" t="s">
        <v>20</v>
      </c>
      <c r="E17" s="55" t="s">
        <v>119</v>
      </c>
      <c r="F17" s="56" t="s">
        <v>120</v>
      </c>
      <c r="G17" s="55" t="s">
        <v>24</v>
      </c>
      <c r="H17" s="55" t="s">
        <v>164</v>
      </c>
      <c r="I17" s="56" t="s">
        <v>120</v>
      </c>
      <c r="J17" s="55" t="s">
        <v>29</v>
      </c>
      <c r="K17" s="55" t="s">
        <v>227</v>
      </c>
      <c r="L17" s="56" t="s">
        <v>120</v>
      </c>
      <c r="M17" s="55" t="s">
        <v>371</v>
      </c>
      <c r="N17" s="55" t="s">
        <v>163</v>
      </c>
      <c r="O17" s="56" t="s">
        <v>120</v>
      </c>
      <c r="P17" s="55" t="s">
        <v>370</v>
      </c>
      <c r="Q17" s="55" t="s">
        <v>124</v>
      </c>
      <c r="R17" s="56" t="s">
        <v>120</v>
      </c>
      <c r="S17" s="55" t="s">
        <v>41</v>
      </c>
      <c r="T17" s="55" t="s">
        <v>123</v>
      </c>
      <c r="U17" s="56" t="s">
        <v>120</v>
      </c>
      <c r="V17" s="55"/>
      <c r="W17" s="55"/>
      <c r="X17" s="56" t="s">
        <v>120</v>
      </c>
      <c r="Y17" s="55"/>
      <c r="Z17" s="55"/>
      <c r="AA17" s="56" t="s">
        <v>120</v>
      </c>
      <c r="AB17" s="186" t="s">
        <v>228</v>
      </c>
      <c r="AC17" s="57" t="s">
        <v>125</v>
      </c>
      <c r="AD17" s="57">
        <f>AL27</f>
        <v>105</v>
      </c>
      <c r="AE17" s="58" t="s">
        <v>126</v>
      </c>
      <c r="AF17" s="50">
        <f>AI18</f>
        <v>5.5</v>
      </c>
      <c r="AG17" s="27"/>
      <c r="AH17" s="27"/>
      <c r="AI17" s="29"/>
      <c r="AJ17" s="27" t="s">
        <v>229</v>
      </c>
      <c r="AK17" s="27" t="s">
        <v>230</v>
      </c>
      <c r="AL17" s="27" t="s">
        <v>231</v>
      </c>
      <c r="AM17" s="27" t="s">
        <v>232</v>
      </c>
    </row>
    <row r="18" spans="1:39" ht="27.95" customHeight="1">
      <c r="B18" s="60" t="s">
        <v>131</v>
      </c>
      <c r="C18" s="184"/>
      <c r="D18" s="61" t="s">
        <v>132</v>
      </c>
      <c r="E18" s="67"/>
      <c r="F18" s="61">
        <v>78</v>
      </c>
      <c r="G18" s="61" t="s">
        <v>233</v>
      </c>
      <c r="H18" s="61"/>
      <c r="I18" s="61">
        <v>87</v>
      </c>
      <c r="J18" s="61" t="s">
        <v>234</v>
      </c>
      <c r="K18" s="61"/>
      <c r="L18" s="61">
        <v>38</v>
      </c>
      <c r="M18" s="61" t="s">
        <v>235</v>
      </c>
      <c r="N18" s="61"/>
      <c r="O18" s="61">
        <v>22</v>
      </c>
      <c r="P18" s="61" t="s">
        <v>11</v>
      </c>
      <c r="Q18" s="61"/>
      <c r="R18" s="61">
        <v>95</v>
      </c>
      <c r="S18" s="61" t="s">
        <v>200</v>
      </c>
      <c r="T18" s="61"/>
      <c r="U18" s="61">
        <v>9</v>
      </c>
      <c r="V18" s="61"/>
      <c r="W18" s="61"/>
      <c r="X18" s="61"/>
      <c r="Y18" s="61"/>
      <c r="Z18" s="61"/>
      <c r="AA18" s="61"/>
      <c r="AB18" s="187"/>
      <c r="AC18" s="57" t="s">
        <v>137</v>
      </c>
      <c r="AD18" s="62">
        <f>AK27</f>
        <v>23</v>
      </c>
      <c r="AE18" s="58" t="s">
        <v>138</v>
      </c>
      <c r="AF18" s="50">
        <f>AI19</f>
        <v>2.2999999999999998</v>
      </c>
      <c r="AG18" s="42"/>
      <c r="AH18" s="52" t="s">
        <v>236</v>
      </c>
      <c r="AI18" s="29">
        <v>5.5</v>
      </c>
      <c r="AJ18" s="29">
        <f>AI18*2</f>
        <v>11</v>
      </c>
      <c r="AK18" s="29"/>
      <c r="AL18" s="29">
        <f>AI18*15</f>
        <v>82.5</v>
      </c>
      <c r="AM18" s="29">
        <f>AJ18*4+AL18*4</f>
        <v>374</v>
      </c>
    </row>
    <row r="19" spans="1:39" ht="27.95" customHeight="1">
      <c r="B19" s="60">
        <v>7</v>
      </c>
      <c r="C19" s="184"/>
      <c r="D19" s="61" t="s">
        <v>237</v>
      </c>
      <c r="E19" s="61"/>
      <c r="F19" s="61">
        <v>30</v>
      </c>
      <c r="G19" s="61" t="s">
        <v>142</v>
      </c>
      <c r="H19" s="63"/>
      <c r="I19" s="61">
        <v>5</v>
      </c>
      <c r="J19" s="61" t="s">
        <v>184</v>
      </c>
      <c r="K19" s="64"/>
      <c r="L19" s="61">
        <v>3</v>
      </c>
      <c r="M19" s="61" t="s">
        <v>176</v>
      </c>
      <c r="N19" s="61"/>
      <c r="O19" s="65">
        <v>4</v>
      </c>
      <c r="P19" s="66" t="s">
        <v>150</v>
      </c>
      <c r="Q19" s="61"/>
      <c r="R19" s="65" t="s">
        <v>141</v>
      </c>
      <c r="S19" s="61" t="s">
        <v>144</v>
      </c>
      <c r="T19" s="67"/>
      <c r="U19" s="61">
        <v>6</v>
      </c>
      <c r="V19" s="61"/>
      <c r="W19" s="61"/>
      <c r="X19" s="65"/>
      <c r="Y19" s="61"/>
      <c r="Z19" s="67"/>
      <c r="AA19" s="61"/>
      <c r="AB19" s="187"/>
      <c r="AC19" s="57" t="s">
        <v>145</v>
      </c>
      <c r="AD19" s="62">
        <f>AJ27</f>
        <v>28.599999999999998</v>
      </c>
      <c r="AE19" s="50" t="s">
        <v>146</v>
      </c>
      <c r="AF19" s="50">
        <f>AI20</f>
        <v>1.5</v>
      </c>
      <c r="AG19" s="27"/>
      <c r="AH19" s="68" t="s">
        <v>238</v>
      </c>
      <c r="AI19" s="29">
        <v>2.2999999999999998</v>
      </c>
      <c r="AJ19" s="69">
        <f>AI19*7</f>
        <v>16.099999999999998</v>
      </c>
      <c r="AK19" s="29">
        <f>AI19*5</f>
        <v>11.5</v>
      </c>
      <c r="AL19" s="29" t="s">
        <v>223</v>
      </c>
      <c r="AM19" s="70">
        <f>AJ19*4+AK19*9</f>
        <v>167.89999999999998</v>
      </c>
    </row>
    <row r="20" spans="1:39" ht="27.95" customHeight="1">
      <c r="B20" s="60" t="s">
        <v>149</v>
      </c>
      <c r="C20" s="184"/>
      <c r="D20" s="61"/>
      <c r="E20" s="61"/>
      <c r="F20" s="61"/>
      <c r="G20" s="61" t="s">
        <v>140</v>
      </c>
      <c r="H20" s="63"/>
      <c r="I20" s="65" t="s">
        <v>141</v>
      </c>
      <c r="J20" s="61" t="s">
        <v>143</v>
      </c>
      <c r="K20" s="61"/>
      <c r="L20" s="61">
        <v>18</v>
      </c>
      <c r="M20" s="61" t="s">
        <v>180</v>
      </c>
      <c r="N20" s="63"/>
      <c r="O20" s="65">
        <v>1</v>
      </c>
      <c r="P20" s="61"/>
      <c r="Q20" s="61"/>
      <c r="R20" s="65"/>
      <c r="S20" s="61" t="s">
        <v>142</v>
      </c>
      <c r="T20" s="61"/>
      <c r="U20" s="65">
        <v>1</v>
      </c>
      <c r="V20" s="61"/>
      <c r="W20" s="61"/>
      <c r="X20" s="65"/>
      <c r="Y20" s="61"/>
      <c r="Z20" s="61"/>
      <c r="AA20" s="65"/>
      <c r="AB20" s="187"/>
      <c r="AC20" s="71" t="s">
        <v>152</v>
      </c>
      <c r="AD20" s="62">
        <f>AM27</f>
        <v>741.4</v>
      </c>
      <c r="AE20" s="58" t="s">
        <v>153</v>
      </c>
      <c r="AF20" s="50">
        <f>AI21</f>
        <v>2.2999999999999998</v>
      </c>
      <c r="AG20" s="42"/>
      <c r="AH20" s="27" t="s">
        <v>239</v>
      </c>
      <c r="AI20" s="29">
        <v>1.5</v>
      </c>
      <c r="AJ20" s="29">
        <f>AI20*1</f>
        <v>1.5</v>
      </c>
      <c r="AK20" s="29" t="s">
        <v>155</v>
      </c>
      <c r="AL20" s="29">
        <f>AI20*5</f>
        <v>7.5</v>
      </c>
      <c r="AM20" s="29">
        <f>AJ20*4+AL20*4</f>
        <v>36</v>
      </c>
    </row>
    <row r="21" spans="1:39" ht="27.95" customHeight="1">
      <c r="B21" s="189" t="s">
        <v>240</v>
      </c>
      <c r="C21" s="184"/>
      <c r="D21" s="61"/>
      <c r="E21" s="61"/>
      <c r="F21" s="61"/>
      <c r="G21" s="61"/>
      <c r="H21" s="63"/>
      <c r="I21" s="65"/>
      <c r="J21" s="61" t="s">
        <v>142</v>
      </c>
      <c r="K21" s="64"/>
      <c r="L21" s="61">
        <v>5</v>
      </c>
      <c r="M21" s="61" t="s">
        <v>142</v>
      </c>
      <c r="N21" s="63"/>
      <c r="O21" s="61">
        <v>1</v>
      </c>
      <c r="P21" s="66"/>
      <c r="Q21" s="64"/>
      <c r="R21" s="66"/>
      <c r="S21" s="61"/>
      <c r="T21" s="61"/>
      <c r="U21" s="65"/>
      <c r="V21" s="66"/>
      <c r="W21" s="64"/>
      <c r="X21" s="66"/>
      <c r="Y21" s="61"/>
      <c r="Z21" s="61"/>
      <c r="AA21" s="65"/>
      <c r="AB21" s="187"/>
      <c r="AC21" s="71"/>
      <c r="AD21" s="57"/>
      <c r="AE21" s="50" t="s">
        <v>158</v>
      </c>
      <c r="AF21" s="50">
        <f>AI22</f>
        <v>1</v>
      </c>
      <c r="AG21" s="27"/>
      <c r="AH21" s="27" t="s">
        <v>186</v>
      </c>
      <c r="AI21" s="29">
        <v>2.2999999999999998</v>
      </c>
      <c r="AJ21" s="29"/>
      <c r="AK21" s="29">
        <f>AI21*5</f>
        <v>11.5</v>
      </c>
      <c r="AL21" s="29" t="s">
        <v>179</v>
      </c>
      <c r="AM21" s="29">
        <f>AK21*9</f>
        <v>103.5</v>
      </c>
    </row>
    <row r="22" spans="1:39" ht="27.95" customHeight="1">
      <c r="B22" s="189"/>
      <c r="C22" s="185"/>
      <c r="D22" s="61"/>
      <c r="E22" s="61"/>
      <c r="F22" s="61"/>
      <c r="G22" s="61"/>
      <c r="H22" s="61"/>
      <c r="I22" s="65"/>
      <c r="J22" s="61"/>
      <c r="K22" s="64"/>
      <c r="L22" s="61"/>
      <c r="M22" s="66"/>
      <c r="N22" s="63"/>
      <c r="O22" s="61"/>
      <c r="P22" s="61"/>
      <c r="Q22" s="64"/>
      <c r="R22" s="61"/>
      <c r="S22" s="61"/>
      <c r="T22" s="61"/>
      <c r="U22" s="61"/>
      <c r="V22" s="61"/>
      <c r="W22" s="64"/>
      <c r="X22" s="61"/>
      <c r="Y22" s="61"/>
      <c r="Z22" s="61"/>
      <c r="AA22" s="61"/>
      <c r="AB22" s="187"/>
      <c r="AC22" s="62"/>
      <c r="AD22" s="62"/>
      <c r="AE22" s="72"/>
      <c r="AF22" s="50"/>
      <c r="AG22" s="42"/>
      <c r="AH22" s="27" t="s">
        <v>161</v>
      </c>
      <c r="AI22" s="29">
        <v>1</v>
      </c>
      <c r="AL22" s="27">
        <f>AI22*15</f>
        <v>15</v>
      </c>
    </row>
    <row r="23" spans="1:39" s="73" customFormat="1" ht="27.95" hidden="1" customHeight="1">
      <c r="B23" s="74"/>
      <c r="C23" s="75"/>
      <c r="D23" s="61"/>
      <c r="E23" s="61"/>
      <c r="F23" s="61"/>
      <c r="G23" s="61"/>
      <c r="H23" s="61"/>
      <c r="I23" s="65"/>
      <c r="J23" s="61"/>
      <c r="K23" s="64"/>
      <c r="L23" s="61"/>
      <c r="M23" s="61"/>
      <c r="N23" s="63"/>
      <c r="O23" s="61"/>
      <c r="P23" s="61"/>
      <c r="Q23" s="64"/>
      <c r="R23" s="61"/>
      <c r="S23" s="61"/>
      <c r="T23" s="61"/>
      <c r="U23" s="61"/>
      <c r="V23" s="61"/>
      <c r="W23" s="64"/>
      <c r="X23" s="61"/>
      <c r="Y23" s="61"/>
      <c r="Z23" s="61"/>
      <c r="AA23" s="61"/>
      <c r="AB23" s="187"/>
      <c r="AC23" s="76"/>
      <c r="AD23" s="76"/>
      <c r="AE23" s="77"/>
      <c r="AF23" s="78"/>
      <c r="AG23" s="79"/>
      <c r="AH23" s="80"/>
      <c r="AI23" s="52"/>
      <c r="AJ23" s="80"/>
      <c r="AK23" s="80"/>
      <c r="AL23" s="80"/>
      <c r="AM23" s="80"/>
    </row>
    <row r="24" spans="1:39" s="73" customFormat="1" ht="27.95" hidden="1" customHeight="1">
      <c r="B24" s="74"/>
      <c r="C24" s="75"/>
      <c r="D24" s="61"/>
      <c r="E24" s="61"/>
      <c r="F24" s="61"/>
      <c r="G24" s="61"/>
      <c r="H24" s="61"/>
      <c r="I24" s="65"/>
      <c r="J24" s="61"/>
      <c r="K24" s="64"/>
      <c r="L24" s="61"/>
      <c r="M24" s="61"/>
      <c r="N24" s="63"/>
      <c r="O24" s="61"/>
      <c r="P24" s="61"/>
      <c r="Q24" s="64"/>
      <c r="R24" s="61"/>
      <c r="S24" s="61"/>
      <c r="T24" s="61"/>
      <c r="U24" s="61"/>
      <c r="V24" s="61"/>
      <c r="W24" s="64"/>
      <c r="X24" s="61"/>
      <c r="Y24" s="61"/>
      <c r="Z24" s="61"/>
      <c r="AA24" s="61"/>
      <c r="AB24" s="187"/>
      <c r="AC24" s="76"/>
      <c r="AD24" s="76"/>
      <c r="AE24" s="77"/>
      <c r="AF24" s="78"/>
      <c r="AG24" s="79"/>
      <c r="AH24" s="80"/>
      <c r="AI24" s="52"/>
      <c r="AJ24" s="80"/>
      <c r="AK24" s="80"/>
      <c r="AL24" s="80"/>
      <c r="AM24" s="80"/>
    </row>
    <row r="25" spans="1:39" s="73" customFormat="1" ht="27.95" hidden="1" customHeight="1">
      <c r="B25" s="74"/>
      <c r="C25" s="75"/>
      <c r="D25" s="61"/>
      <c r="E25" s="61"/>
      <c r="F25" s="61"/>
      <c r="G25" s="61"/>
      <c r="H25" s="61"/>
      <c r="I25" s="65"/>
      <c r="J25" s="61"/>
      <c r="K25" s="64"/>
      <c r="L25" s="61"/>
      <c r="M25" s="61"/>
      <c r="N25" s="63"/>
      <c r="O25" s="61"/>
      <c r="P25" s="61"/>
      <c r="Q25" s="64"/>
      <c r="R25" s="61"/>
      <c r="S25" s="61"/>
      <c r="T25" s="61"/>
      <c r="U25" s="61"/>
      <c r="V25" s="61"/>
      <c r="W25" s="64"/>
      <c r="X25" s="61"/>
      <c r="Y25" s="61"/>
      <c r="Z25" s="61"/>
      <c r="AA25" s="61"/>
      <c r="AB25" s="187"/>
      <c r="AC25" s="76"/>
      <c r="AD25" s="76"/>
      <c r="AE25" s="77"/>
      <c r="AF25" s="78"/>
      <c r="AG25" s="79"/>
      <c r="AH25" s="80"/>
      <c r="AI25" s="52"/>
      <c r="AJ25" s="80"/>
      <c r="AK25" s="80"/>
      <c r="AL25" s="80"/>
      <c r="AM25" s="80"/>
    </row>
    <row r="26" spans="1:39" s="73" customFormat="1" ht="27.95" hidden="1" customHeight="1">
      <c r="B26" s="74"/>
      <c r="C26" s="75"/>
      <c r="D26" s="61"/>
      <c r="E26" s="61"/>
      <c r="F26" s="61"/>
      <c r="G26" s="61"/>
      <c r="H26" s="61"/>
      <c r="I26" s="65"/>
      <c r="J26" s="61"/>
      <c r="K26" s="64"/>
      <c r="L26" s="61"/>
      <c r="M26" s="61"/>
      <c r="N26" s="63"/>
      <c r="O26" s="61"/>
      <c r="P26" s="61"/>
      <c r="Q26" s="64"/>
      <c r="R26" s="61"/>
      <c r="S26" s="61"/>
      <c r="T26" s="61"/>
      <c r="U26" s="61"/>
      <c r="V26" s="61"/>
      <c r="W26" s="64"/>
      <c r="X26" s="61"/>
      <c r="Y26" s="61"/>
      <c r="Z26" s="61"/>
      <c r="AA26" s="61"/>
      <c r="AB26" s="187"/>
      <c r="AC26" s="76"/>
      <c r="AD26" s="76"/>
      <c r="AE26" s="77"/>
      <c r="AF26" s="78"/>
      <c r="AG26" s="79"/>
      <c r="AH26" s="80"/>
      <c r="AI26" s="52"/>
      <c r="AJ26" s="80"/>
      <c r="AK26" s="80"/>
      <c r="AL26" s="80"/>
      <c r="AM26" s="80"/>
    </row>
    <row r="27" spans="1:39" ht="27.95" customHeight="1">
      <c r="B27" s="81" t="s">
        <v>162</v>
      </c>
      <c r="C27" s="82"/>
      <c r="D27" s="61"/>
      <c r="E27" s="64"/>
      <c r="F27" s="61"/>
      <c r="G27" s="61"/>
      <c r="H27" s="61"/>
      <c r="I27" s="61"/>
      <c r="J27" s="61"/>
      <c r="K27" s="61"/>
      <c r="L27" s="61"/>
      <c r="M27" s="61"/>
      <c r="N27" s="63"/>
      <c r="O27" s="61"/>
      <c r="P27" s="61"/>
      <c r="Q27" s="64"/>
      <c r="R27" s="61"/>
      <c r="S27" s="61"/>
      <c r="T27" s="64"/>
      <c r="U27" s="61"/>
      <c r="V27" s="61"/>
      <c r="W27" s="64"/>
      <c r="X27" s="61"/>
      <c r="Y27" s="61"/>
      <c r="Z27" s="64"/>
      <c r="AA27" s="61"/>
      <c r="AB27" s="187"/>
      <c r="AC27" s="71"/>
      <c r="AD27" s="71"/>
      <c r="AE27" s="83"/>
      <c r="AF27" s="50"/>
      <c r="AG27" s="27"/>
      <c r="AJ27" s="27">
        <f>SUM(AJ18:AJ22)</f>
        <v>28.599999999999998</v>
      </c>
      <c r="AK27" s="27">
        <f>SUM(AK18:AK22)</f>
        <v>23</v>
      </c>
      <c r="AL27" s="27">
        <f>SUM(AL18:AL22)</f>
        <v>105</v>
      </c>
      <c r="AM27" s="27">
        <f>AJ27*4+AK27*9+AL27*4</f>
        <v>741.4</v>
      </c>
    </row>
    <row r="28" spans="1:39" ht="27.95" customHeight="1">
      <c r="A28" s="84"/>
      <c r="B28" s="85"/>
      <c r="C28" s="86"/>
      <c r="D28" s="64"/>
      <c r="E28" s="64"/>
      <c r="F28" s="61"/>
      <c r="G28" s="61"/>
      <c r="H28" s="61"/>
      <c r="I28" s="87"/>
      <c r="J28" s="61"/>
      <c r="K28" s="61"/>
      <c r="L28" s="87"/>
      <c r="M28" s="61"/>
      <c r="N28" s="63"/>
      <c r="O28" s="87"/>
      <c r="P28" s="61"/>
      <c r="Q28" s="64"/>
      <c r="R28" s="61"/>
      <c r="S28" s="61"/>
      <c r="T28" s="64"/>
      <c r="U28" s="87"/>
      <c r="V28" s="61"/>
      <c r="W28" s="64"/>
      <c r="X28" s="61"/>
      <c r="Y28" s="61"/>
      <c r="Z28" s="64"/>
      <c r="AA28" s="87"/>
      <c r="AB28" s="188"/>
      <c r="AC28" s="62"/>
      <c r="AD28" s="62"/>
      <c r="AE28" s="72"/>
      <c r="AF28" s="50"/>
      <c r="AG28" s="42"/>
      <c r="AJ28" s="88">
        <f>AJ27*4/AM27</f>
        <v>0.1543026706231454</v>
      </c>
      <c r="AK28" s="88">
        <f>AK27*9/AM27</f>
        <v>0.27920151065551657</v>
      </c>
      <c r="AL28" s="88">
        <f>AL27*4/AM27</f>
        <v>0.56649581872133803</v>
      </c>
    </row>
    <row r="29" spans="1:39" s="53" customFormat="1" ht="65.099999999999994" customHeight="1">
      <c r="B29" s="54">
        <v>12</v>
      </c>
      <c r="C29" s="183"/>
      <c r="D29" s="55" t="s">
        <v>0</v>
      </c>
      <c r="E29" s="55" t="s">
        <v>119</v>
      </c>
      <c r="F29" s="56" t="s">
        <v>120</v>
      </c>
      <c r="G29" s="55" t="s">
        <v>25</v>
      </c>
      <c r="H29" s="55" t="s">
        <v>211</v>
      </c>
      <c r="I29" s="56" t="s">
        <v>120</v>
      </c>
      <c r="J29" s="55" t="s">
        <v>30</v>
      </c>
      <c r="K29" s="55" t="s">
        <v>123</v>
      </c>
      <c r="L29" s="56" t="s">
        <v>120</v>
      </c>
      <c r="M29" s="55" t="s">
        <v>34</v>
      </c>
      <c r="N29" s="55" t="s">
        <v>123</v>
      </c>
      <c r="O29" s="56" t="s">
        <v>120</v>
      </c>
      <c r="P29" s="55" t="s">
        <v>37</v>
      </c>
      <c r="Q29" s="55" t="s">
        <v>124</v>
      </c>
      <c r="R29" s="56" t="s">
        <v>120</v>
      </c>
      <c r="S29" s="55" t="s">
        <v>42</v>
      </c>
      <c r="T29" s="55" t="s">
        <v>123</v>
      </c>
      <c r="U29" s="56" t="s">
        <v>120</v>
      </c>
      <c r="V29" s="55"/>
      <c r="W29" s="55"/>
      <c r="X29" s="56" t="s">
        <v>120</v>
      </c>
      <c r="Y29" s="55"/>
      <c r="Z29" s="55"/>
      <c r="AA29" s="56" t="s">
        <v>120</v>
      </c>
      <c r="AB29" s="186"/>
      <c r="AC29" s="57" t="s">
        <v>125</v>
      </c>
      <c r="AD29" s="57">
        <f>AL39</f>
        <v>90.5</v>
      </c>
      <c r="AE29" s="58" t="s">
        <v>126</v>
      </c>
      <c r="AF29" s="50">
        <f>AI30</f>
        <v>5.5</v>
      </c>
      <c r="AG29" s="27"/>
      <c r="AH29" s="27"/>
      <c r="AI29" s="29"/>
      <c r="AJ29" s="27" t="s">
        <v>166</v>
      </c>
      <c r="AK29" s="27" t="s">
        <v>167</v>
      </c>
      <c r="AL29" s="27" t="s">
        <v>168</v>
      </c>
      <c r="AM29" s="27" t="s">
        <v>169</v>
      </c>
    </row>
    <row r="30" spans="1:39" ht="27.95" customHeight="1">
      <c r="B30" s="60" t="s">
        <v>131</v>
      </c>
      <c r="C30" s="184"/>
      <c r="D30" s="61" t="s">
        <v>132</v>
      </c>
      <c r="E30" s="67"/>
      <c r="F30" s="61">
        <v>108</v>
      </c>
      <c r="G30" s="61" t="s">
        <v>143</v>
      </c>
      <c r="H30" s="61"/>
      <c r="I30" s="61">
        <v>46</v>
      </c>
      <c r="J30" s="61" t="s">
        <v>241</v>
      </c>
      <c r="K30" s="61"/>
      <c r="L30" s="61">
        <v>21</v>
      </c>
      <c r="M30" s="61" t="s">
        <v>242</v>
      </c>
      <c r="N30" s="61"/>
      <c r="O30" s="61">
        <v>45</v>
      </c>
      <c r="P30" s="61" t="s">
        <v>37</v>
      </c>
      <c r="Q30" s="61"/>
      <c r="R30" s="61">
        <v>95</v>
      </c>
      <c r="S30" s="61" t="s">
        <v>243</v>
      </c>
      <c r="T30" s="61"/>
      <c r="U30" s="61">
        <v>15</v>
      </c>
      <c r="V30" s="61"/>
      <c r="W30" s="61"/>
      <c r="X30" s="61"/>
      <c r="Y30" s="61"/>
      <c r="Z30" s="61"/>
      <c r="AA30" s="61"/>
      <c r="AB30" s="187"/>
      <c r="AC30" s="57" t="s">
        <v>137</v>
      </c>
      <c r="AD30" s="62">
        <f>AK39</f>
        <v>22</v>
      </c>
      <c r="AE30" s="58" t="s">
        <v>138</v>
      </c>
      <c r="AF30" s="50">
        <f>AI31</f>
        <v>2.1</v>
      </c>
      <c r="AG30" s="42"/>
      <c r="AH30" s="52" t="s">
        <v>236</v>
      </c>
      <c r="AI30" s="29">
        <v>5.5</v>
      </c>
      <c r="AJ30" s="29">
        <f>AI30*2</f>
        <v>11</v>
      </c>
      <c r="AK30" s="29"/>
      <c r="AL30" s="29">
        <f>AI30*15</f>
        <v>82.5</v>
      </c>
      <c r="AM30" s="29">
        <f>AJ30*4+AL30*4</f>
        <v>374</v>
      </c>
    </row>
    <row r="31" spans="1:39" ht="27.95" customHeight="1">
      <c r="B31" s="60">
        <v>8</v>
      </c>
      <c r="C31" s="184"/>
      <c r="D31" s="61"/>
      <c r="E31" s="61"/>
      <c r="F31" s="61"/>
      <c r="G31" s="61" t="s">
        <v>176</v>
      </c>
      <c r="H31" s="63"/>
      <c r="I31" s="61">
        <v>5</v>
      </c>
      <c r="J31" s="61"/>
      <c r="K31" s="64"/>
      <c r="L31" s="61"/>
      <c r="M31" s="61" t="s">
        <v>244</v>
      </c>
      <c r="N31" s="61"/>
      <c r="O31" s="65">
        <v>4</v>
      </c>
      <c r="P31" s="66" t="s">
        <v>142</v>
      </c>
      <c r="Q31" s="61"/>
      <c r="R31" s="65">
        <v>1</v>
      </c>
      <c r="S31" s="61" t="s">
        <v>143</v>
      </c>
      <c r="T31" s="67"/>
      <c r="U31" s="61">
        <v>4</v>
      </c>
      <c r="V31" s="61"/>
      <c r="W31" s="61"/>
      <c r="X31" s="65"/>
      <c r="Y31" s="61"/>
      <c r="Z31" s="67"/>
      <c r="AA31" s="61"/>
      <c r="AB31" s="187"/>
      <c r="AC31" s="57" t="s">
        <v>145</v>
      </c>
      <c r="AD31" s="62">
        <f>AJ39</f>
        <v>27.300000000000004</v>
      </c>
      <c r="AE31" s="50" t="s">
        <v>146</v>
      </c>
      <c r="AF31" s="50">
        <f>AI32</f>
        <v>1.6</v>
      </c>
      <c r="AG31" s="27"/>
      <c r="AH31" s="68" t="s">
        <v>222</v>
      </c>
      <c r="AI31" s="29">
        <v>2.1</v>
      </c>
      <c r="AJ31" s="69">
        <f>AI31*7</f>
        <v>14.700000000000001</v>
      </c>
      <c r="AK31" s="29">
        <f>AI31*5</f>
        <v>10.5</v>
      </c>
      <c r="AL31" s="29" t="s">
        <v>245</v>
      </c>
      <c r="AM31" s="70">
        <f>AJ31*4+AK31*9</f>
        <v>153.30000000000001</v>
      </c>
    </row>
    <row r="32" spans="1:39" ht="27.95" customHeight="1">
      <c r="B32" s="60" t="s">
        <v>149</v>
      </c>
      <c r="C32" s="184"/>
      <c r="D32" s="61"/>
      <c r="E32" s="61"/>
      <c r="F32" s="61"/>
      <c r="G32" s="61"/>
      <c r="H32" s="63"/>
      <c r="I32" s="65"/>
      <c r="J32" s="61"/>
      <c r="K32" s="61"/>
      <c r="L32" s="61"/>
      <c r="M32" s="61" t="s">
        <v>246</v>
      </c>
      <c r="N32" s="63"/>
      <c r="O32" s="65">
        <v>4</v>
      </c>
      <c r="P32" s="61" t="s">
        <v>150</v>
      </c>
      <c r="Q32" s="61"/>
      <c r="R32" s="65" t="s">
        <v>141</v>
      </c>
      <c r="S32" s="61" t="s">
        <v>151</v>
      </c>
      <c r="T32" s="61"/>
      <c r="U32" s="65" t="s">
        <v>141</v>
      </c>
      <c r="V32" s="61"/>
      <c r="W32" s="61"/>
      <c r="X32" s="65"/>
      <c r="Y32" s="61"/>
      <c r="Z32" s="61"/>
      <c r="AA32" s="65"/>
      <c r="AB32" s="187"/>
      <c r="AC32" s="71" t="s">
        <v>152</v>
      </c>
      <c r="AD32" s="62">
        <f>AM39</f>
        <v>669.2</v>
      </c>
      <c r="AE32" s="58" t="s">
        <v>153</v>
      </c>
      <c r="AF32" s="50">
        <f>AI33</f>
        <v>2.2999999999999998</v>
      </c>
      <c r="AG32" s="42"/>
      <c r="AH32" s="27" t="s">
        <v>247</v>
      </c>
      <c r="AI32" s="29">
        <v>1.6</v>
      </c>
      <c r="AJ32" s="29">
        <f>AI32*1</f>
        <v>1.6</v>
      </c>
      <c r="AK32" s="29" t="s">
        <v>179</v>
      </c>
      <c r="AL32" s="29">
        <f>AI32*5</f>
        <v>8</v>
      </c>
      <c r="AM32" s="29">
        <f>AJ32*4+AL32*4</f>
        <v>38.4</v>
      </c>
    </row>
    <row r="33" spans="1:39" ht="27.95" customHeight="1">
      <c r="B33" s="189" t="s">
        <v>156</v>
      </c>
      <c r="C33" s="184"/>
      <c r="D33" s="61"/>
      <c r="E33" s="61"/>
      <c r="F33" s="61"/>
      <c r="G33" s="61"/>
      <c r="H33" s="63"/>
      <c r="I33" s="65"/>
      <c r="J33" s="61"/>
      <c r="K33" s="64"/>
      <c r="L33" s="61"/>
      <c r="M33" s="61" t="s">
        <v>248</v>
      </c>
      <c r="N33" s="63"/>
      <c r="O33" s="61">
        <v>2</v>
      </c>
      <c r="P33" s="66"/>
      <c r="Q33" s="64"/>
      <c r="R33" s="66"/>
      <c r="S33" s="61"/>
      <c r="T33" s="61"/>
      <c r="U33" s="65"/>
      <c r="V33" s="66"/>
      <c r="W33" s="64"/>
      <c r="X33" s="66"/>
      <c r="Y33" s="61"/>
      <c r="Z33" s="61"/>
      <c r="AA33" s="65"/>
      <c r="AB33" s="187"/>
      <c r="AC33" s="71"/>
      <c r="AD33" s="57"/>
      <c r="AE33" s="50" t="s">
        <v>158</v>
      </c>
      <c r="AF33" s="50">
        <f>AI34</f>
        <v>0</v>
      </c>
      <c r="AG33" s="27"/>
      <c r="AH33" s="27" t="s">
        <v>249</v>
      </c>
      <c r="AI33" s="29">
        <v>2.2999999999999998</v>
      </c>
      <c r="AJ33" s="29"/>
      <c r="AK33" s="29">
        <f>AI33*5</f>
        <v>11.5</v>
      </c>
      <c r="AL33" s="29" t="s">
        <v>250</v>
      </c>
      <c r="AM33" s="29">
        <f>AK33*9</f>
        <v>103.5</v>
      </c>
    </row>
    <row r="34" spans="1:39" ht="27.95" customHeight="1">
      <c r="B34" s="189"/>
      <c r="C34" s="185"/>
      <c r="D34" s="61"/>
      <c r="E34" s="61"/>
      <c r="F34" s="61"/>
      <c r="G34" s="61"/>
      <c r="H34" s="61"/>
      <c r="I34" s="65"/>
      <c r="J34" s="61"/>
      <c r="K34" s="64"/>
      <c r="L34" s="61"/>
      <c r="M34" s="66" t="s">
        <v>142</v>
      </c>
      <c r="N34" s="63"/>
      <c r="O34" s="61">
        <v>1</v>
      </c>
      <c r="P34" s="61"/>
      <c r="Q34" s="64"/>
      <c r="R34" s="61"/>
      <c r="S34" s="61"/>
      <c r="T34" s="61"/>
      <c r="U34" s="61"/>
      <c r="V34" s="61"/>
      <c r="W34" s="64"/>
      <c r="X34" s="61"/>
      <c r="Y34" s="61"/>
      <c r="Z34" s="61"/>
      <c r="AA34" s="61"/>
      <c r="AB34" s="187"/>
      <c r="AC34" s="62"/>
      <c r="AD34" s="62"/>
      <c r="AE34" s="72"/>
      <c r="AF34" s="50"/>
      <c r="AG34" s="42"/>
      <c r="AH34" s="27" t="s">
        <v>251</v>
      </c>
      <c r="AL34" s="27">
        <f>AI34*15</f>
        <v>0</v>
      </c>
    </row>
    <row r="35" spans="1:39" s="73" customFormat="1" ht="27.95" hidden="1" customHeight="1">
      <c r="B35" s="74"/>
      <c r="C35" s="75"/>
      <c r="D35" s="61"/>
      <c r="E35" s="61"/>
      <c r="F35" s="61"/>
      <c r="G35" s="61"/>
      <c r="H35" s="61"/>
      <c r="I35" s="65"/>
      <c r="J35" s="61"/>
      <c r="K35" s="64"/>
      <c r="L35" s="61"/>
      <c r="M35" s="61"/>
      <c r="N35" s="63"/>
      <c r="O35" s="61"/>
      <c r="P35" s="61"/>
      <c r="Q35" s="64"/>
      <c r="R35" s="61"/>
      <c r="S35" s="61"/>
      <c r="T35" s="61"/>
      <c r="U35" s="61"/>
      <c r="V35" s="61"/>
      <c r="W35" s="64"/>
      <c r="X35" s="61"/>
      <c r="Y35" s="61"/>
      <c r="Z35" s="61"/>
      <c r="AA35" s="61"/>
      <c r="AB35" s="187"/>
      <c r="AC35" s="76"/>
      <c r="AD35" s="76"/>
      <c r="AE35" s="77"/>
      <c r="AF35" s="78"/>
      <c r="AG35" s="79"/>
      <c r="AH35" s="80"/>
      <c r="AI35" s="52"/>
      <c r="AJ35" s="80"/>
      <c r="AK35" s="80"/>
      <c r="AL35" s="80"/>
      <c r="AM35" s="80"/>
    </row>
    <row r="36" spans="1:39" s="73" customFormat="1" ht="27.95" hidden="1" customHeight="1">
      <c r="B36" s="74"/>
      <c r="C36" s="75"/>
      <c r="D36" s="61"/>
      <c r="E36" s="61"/>
      <c r="F36" s="61"/>
      <c r="G36" s="61"/>
      <c r="H36" s="61"/>
      <c r="I36" s="65"/>
      <c r="J36" s="61"/>
      <c r="K36" s="64"/>
      <c r="L36" s="61"/>
      <c r="M36" s="61"/>
      <c r="N36" s="63"/>
      <c r="O36" s="61"/>
      <c r="P36" s="61"/>
      <c r="Q36" s="64"/>
      <c r="R36" s="61"/>
      <c r="S36" s="61"/>
      <c r="T36" s="61"/>
      <c r="U36" s="61"/>
      <c r="V36" s="61"/>
      <c r="W36" s="64"/>
      <c r="X36" s="61"/>
      <c r="Y36" s="61"/>
      <c r="Z36" s="61"/>
      <c r="AA36" s="61"/>
      <c r="AB36" s="187"/>
      <c r="AC36" s="76"/>
      <c r="AD36" s="76"/>
      <c r="AE36" s="77"/>
      <c r="AF36" s="78"/>
      <c r="AG36" s="79"/>
      <c r="AH36" s="80"/>
      <c r="AI36" s="52"/>
      <c r="AJ36" s="80"/>
      <c r="AK36" s="80"/>
      <c r="AL36" s="80"/>
      <c r="AM36" s="80"/>
    </row>
    <row r="37" spans="1:39" s="73" customFormat="1" ht="27.95" hidden="1" customHeight="1">
      <c r="B37" s="74"/>
      <c r="C37" s="75"/>
      <c r="D37" s="61"/>
      <c r="E37" s="61"/>
      <c r="F37" s="61"/>
      <c r="G37" s="61"/>
      <c r="H37" s="61"/>
      <c r="I37" s="65"/>
      <c r="J37" s="61"/>
      <c r="K37" s="64"/>
      <c r="L37" s="61"/>
      <c r="M37" s="61"/>
      <c r="N37" s="63"/>
      <c r="O37" s="61"/>
      <c r="P37" s="61"/>
      <c r="Q37" s="64"/>
      <c r="R37" s="61"/>
      <c r="S37" s="61"/>
      <c r="T37" s="61"/>
      <c r="U37" s="61"/>
      <c r="V37" s="61"/>
      <c r="W37" s="64"/>
      <c r="X37" s="61"/>
      <c r="Y37" s="61"/>
      <c r="Z37" s="61"/>
      <c r="AA37" s="61"/>
      <c r="AB37" s="187"/>
      <c r="AC37" s="76"/>
      <c r="AD37" s="76"/>
      <c r="AE37" s="77"/>
      <c r="AF37" s="78"/>
      <c r="AG37" s="79"/>
      <c r="AH37" s="80"/>
      <c r="AI37" s="52"/>
      <c r="AJ37" s="80"/>
      <c r="AK37" s="80"/>
      <c r="AL37" s="80"/>
      <c r="AM37" s="80"/>
    </row>
    <row r="38" spans="1:39" s="73" customFormat="1" ht="27.95" hidden="1" customHeight="1">
      <c r="B38" s="74"/>
      <c r="C38" s="75"/>
      <c r="D38" s="61"/>
      <c r="E38" s="61"/>
      <c r="F38" s="61"/>
      <c r="G38" s="61"/>
      <c r="H38" s="61"/>
      <c r="I38" s="65"/>
      <c r="J38" s="61"/>
      <c r="K38" s="64"/>
      <c r="L38" s="61"/>
      <c r="M38" s="61"/>
      <c r="N38" s="63"/>
      <c r="O38" s="61"/>
      <c r="P38" s="61"/>
      <c r="Q38" s="64"/>
      <c r="R38" s="61"/>
      <c r="S38" s="61"/>
      <c r="T38" s="61"/>
      <c r="U38" s="61"/>
      <c r="V38" s="61"/>
      <c r="W38" s="64"/>
      <c r="X38" s="61"/>
      <c r="Y38" s="61"/>
      <c r="Z38" s="61"/>
      <c r="AA38" s="61"/>
      <c r="AB38" s="187"/>
      <c r="AC38" s="76"/>
      <c r="AD38" s="76"/>
      <c r="AE38" s="77"/>
      <c r="AF38" s="78"/>
      <c r="AG38" s="79"/>
      <c r="AH38" s="80"/>
      <c r="AI38" s="52"/>
      <c r="AJ38" s="80"/>
      <c r="AK38" s="80"/>
      <c r="AL38" s="80"/>
      <c r="AM38" s="80"/>
    </row>
    <row r="39" spans="1:39" ht="27.95" customHeight="1">
      <c r="B39" s="81" t="s">
        <v>162</v>
      </c>
      <c r="C39" s="82"/>
      <c r="D39" s="61"/>
      <c r="E39" s="64"/>
      <c r="F39" s="61"/>
      <c r="G39" s="61"/>
      <c r="H39" s="61"/>
      <c r="I39" s="61"/>
      <c r="J39" s="61"/>
      <c r="K39" s="61"/>
      <c r="L39" s="61"/>
      <c r="M39" s="61"/>
      <c r="N39" s="63"/>
      <c r="O39" s="61"/>
      <c r="P39" s="61"/>
      <c r="Q39" s="64"/>
      <c r="R39" s="61"/>
      <c r="S39" s="61"/>
      <c r="T39" s="64"/>
      <c r="U39" s="61"/>
      <c r="V39" s="61"/>
      <c r="W39" s="64"/>
      <c r="X39" s="61"/>
      <c r="Y39" s="61"/>
      <c r="Z39" s="64"/>
      <c r="AA39" s="61"/>
      <c r="AB39" s="187"/>
      <c r="AC39" s="71"/>
      <c r="AD39" s="71"/>
      <c r="AE39" s="83"/>
      <c r="AF39" s="50"/>
      <c r="AG39" s="27"/>
      <c r="AJ39" s="27">
        <f>SUM(AJ30:AJ34)</f>
        <v>27.300000000000004</v>
      </c>
      <c r="AK39" s="27">
        <f>SUM(AK30:AK34)</f>
        <v>22</v>
      </c>
      <c r="AL39" s="27">
        <f>SUM(AL30:AL34)</f>
        <v>90.5</v>
      </c>
      <c r="AM39" s="27">
        <f>AJ39*4+AK39*9+AL39*4</f>
        <v>669.2</v>
      </c>
    </row>
    <row r="40" spans="1:39" ht="27.95" customHeight="1">
      <c r="A40" s="84"/>
      <c r="B40" s="85"/>
      <c r="C40" s="86"/>
      <c r="D40" s="64"/>
      <c r="E40" s="64"/>
      <c r="F40" s="61"/>
      <c r="G40" s="61"/>
      <c r="H40" s="61"/>
      <c r="I40" s="87"/>
      <c r="J40" s="61"/>
      <c r="K40" s="61"/>
      <c r="L40" s="87"/>
      <c r="M40" s="61"/>
      <c r="N40" s="63"/>
      <c r="O40" s="87"/>
      <c r="P40" s="61"/>
      <c r="Q40" s="64"/>
      <c r="R40" s="61"/>
      <c r="S40" s="61"/>
      <c r="T40" s="64"/>
      <c r="U40" s="87"/>
      <c r="V40" s="61"/>
      <c r="W40" s="64"/>
      <c r="X40" s="61"/>
      <c r="Y40" s="61"/>
      <c r="Z40" s="64"/>
      <c r="AA40" s="87"/>
      <c r="AB40" s="188"/>
      <c r="AC40" s="62"/>
      <c r="AD40" s="62"/>
      <c r="AE40" s="72"/>
      <c r="AF40" s="50"/>
      <c r="AG40" s="42"/>
      <c r="AJ40" s="88">
        <f>AJ39*4/AM39</f>
        <v>0.16317991631799164</v>
      </c>
      <c r="AK40" s="88">
        <f>AK39*9/AM39</f>
        <v>0.29587567244471008</v>
      </c>
      <c r="AL40" s="88">
        <f>AL39*4/AM39</f>
        <v>0.54094441123729819</v>
      </c>
    </row>
    <row r="41" spans="1:39" s="53" customFormat="1" ht="65.099999999999994" customHeight="1">
      <c r="B41" s="54">
        <v>12</v>
      </c>
      <c r="C41" s="183"/>
      <c r="D41" s="55" t="s">
        <v>21</v>
      </c>
      <c r="E41" s="55" t="s">
        <v>119</v>
      </c>
      <c r="F41" s="56" t="s">
        <v>120</v>
      </c>
      <c r="G41" s="55" t="s">
        <v>26</v>
      </c>
      <c r="H41" s="55" t="s">
        <v>121</v>
      </c>
      <c r="I41" s="56" t="s">
        <v>120</v>
      </c>
      <c r="J41" s="55" t="s">
        <v>31</v>
      </c>
      <c r="K41" s="55" t="s">
        <v>164</v>
      </c>
      <c r="L41" s="56" t="s">
        <v>120</v>
      </c>
      <c r="M41" s="55" t="s">
        <v>35</v>
      </c>
      <c r="N41" s="55" t="s">
        <v>119</v>
      </c>
      <c r="O41" s="56" t="s">
        <v>120</v>
      </c>
      <c r="P41" s="55" t="s">
        <v>38</v>
      </c>
      <c r="Q41" s="55" t="s">
        <v>124</v>
      </c>
      <c r="R41" s="56" t="s">
        <v>120</v>
      </c>
      <c r="S41" s="55" t="s">
        <v>372</v>
      </c>
      <c r="T41" s="55" t="s">
        <v>123</v>
      </c>
      <c r="U41" s="56" t="s">
        <v>120</v>
      </c>
      <c r="V41" s="55"/>
      <c r="W41" s="55"/>
      <c r="X41" s="56" t="s">
        <v>120</v>
      </c>
      <c r="Y41" s="55"/>
      <c r="Z41" s="55"/>
      <c r="AA41" s="56" t="s">
        <v>120</v>
      </c>
      <c r="AB41" s="186"/>
      <c r="AC41" s="57" t="s">
        <v>125</v>
      </c>
      <c r="AD41" s="57">
        <f>AL51</f>
        <v>90</v>
      </c>
      <c r="AE41" s="58" t="s">
        <v>126</v>
      </c>
      <c r="AF41" s="50">
        <f>AI42</f>
        <v>5.5</v>
      </c>
      <c r="AG41" s="27"/>
      <c r="AH41" s="27"/>
      <c r="AI41" s="29"/>
      <c r="AJ41" s="27" t="s">
        <v>166</v>
      </c>
      <c r="AK41" s="27" t="s">
        <v>167</v>
      </c>
      <c r="AL41" s="27" t="s">
        <v>168</v>
      </c>
      <c r="AM41" s="27" t="s">
        <v>169</v>
      </c>
    </row>
    <row r="42" spans="1:39" ht="27.95" customHeight="1">
      <c r="B42" s="60" t="s">
        <v>131</v>
      </c>
      <c r="C42" s="184"/>
      <c r="D42" s="61" t="s">
        <v>132</v>
      </c>
      <c r="E42" s="67"/>
      <c r="F42" s="61">
        <v>55</v>
      </c>
      <c r="G42" s="61" t="s">
        <v>252</v>
      </c>
      <c r="H42" s="61"/>
      <c r="I42" s="61">
        <v>46</v>
      </c>
      <c r="J42" s="61" t="s">
        <v>253</v>
      </c>
      <c r="K42" s="61"/>
      <c r="L42" s="61">
        <v>28</v>
      </c>
      <c r="M42" s="61" t="s">
        <v>254</v>
      </c>
      <c r="N42" s="61"/>
      <c r="O42" s="61">
        <v>14</v>
      </c>
      <c r="P42" s="61" t="s">
        <v>255</v>
      </c>
      <c r="Q42" s="61"/>
      <c r="R42" s="61">
        <v>110</v>
      </c>
      <c r="S42" s="61" t="s">
        <v>136</v>
      </c>
      <c r="T42" s="61"/>
      <c r="U42" s="61">
        <v>1</v>
      </c>
      <c r="V42" s="61"/>
      <c r="W42" s="61"/>
      <c r="X42" s="61"/>
      <c r="Y42" s="61"/>
      <c r="Z42" s="61"/>
      <c r="AA42" s="61"/>
      <c r="AB42" s="187"/>
      <c r="AC42" s="57" t="s">
        <v>137</v>
      </c>
      <c r="AD42" s="62">
        <f>AK51</f>
        <v>23.5</v>
      </c>
      <c r="AE42" s="58" t="s">
        <v>138</v>
      </c>
      <c r="AF42" s="50">
        <f>AI43</f>
        <v>2.4</v>
      </c>
      <c r="AG42" s="42"/>
      <c r="AH42" s="52" t="s">
        <v>174</v>
      </c>
      <c r="AI42" s="29">
        <v>5.5</v>
      </c>
      <c r="AJ42" s="29">
        <f>AI42*2</f>
        <v>11</v>
      </c>
      <c r="AK42" s="29"/>
      <c r="AL42" s="29">
        <f>AI42*15</f>
        <v>82.5</v>
      </c>
      <c r="AM42" s="29">
        <f>AJ42*4+AL42*4</f>
        <v>374</v>
      </c>
    </row>
    <row r="43" spans="1:39" ht="27.95" customHeight="1">
      <c r="B43" s="60">
        <v>9</v>
      </c>
      <c r="C43" s="184"/>
      <c r="D43" s="61" t="s">
        <v>256</v>
      </c>
      <c r="E43" s="67"/>
      <c r="F43" s="61">
        <v>55</v>
      </c>
      <c r="G43" s="61"/>
      <c r="H43" s="63"/>
      <c r="I43" s="61"/>
      <c r="J43" s="61" t="s">
        <v>181</v>
      </c>
      <c r="K43" s="61"/>
      <c r="L43" s="61">
        <v>21</v>
      </c>
      <c r="M43" s="61"/>
      <c r="N43" s="61"/>
      <c r="O43" s="65"/>
      <c r="P43" s="66" t="s">
        <v>142</v>
      </c>
      <c r="Q43" s="61"/>
      <c r="R43" s="65">
        <v>2</v>
      </c>
      <c r="S43" s="61" t="s">
        <v>143</v>
      </c>
      <c r="T43" s="61"/>
      <c r="U43" s="61">
        <v>3</v>
      </c>
      <c r="V43" s="61"/>
      <c r="W43" s="61"/>
      <c r="X43" s="65"/>
      <c r="Y43" s="61"/>
      <c r="Z43" s="67"/>
      <c r="AA43" s="61"/>
      <c r="AB43" s="187"/>
      <c r="AC43" s="57" t="s">
        <v>145</v>
      </c>
      <c r="AD43" s="62">
        <f>AJ51</f>
        <v>29.3</v>
      </c>
      <c r="AE43" s="50" t="s">
        <v>146</v>
      </c>
      <c r="AF43" s="50">
        <f>AI44</f>
        <v>1.5</v>
      </c>
      <c r="AG43" s="27"/>
      <c r="AH43" s="68" t="s">
        <v>222</v>
      </c>
      <c r="AI43" s="29">
        <v>2.4</v>
      </c>
      <c r="AJ43" s="69">
        <f>AI43*7</f>
        <v>16.8</v>
      </c>
      <c r="AK43" s="29">
        <f>AI43*5</f>
        <v>12</v>
      </c>
      <c r="AL43" s="29" t="s">
        <v>257</v>
      </c>
      <c r="AM43" s="70">
        <f>AJ43*4+AK43*9</f>
        <v>175.2</v>
      </c>
    </row>
    <row r="44" spans="1:39" ht="27.95" customHeight="1">
      <c r="B44" s="60" t="s">
        <v>149</v>
      </c>
      <c r="C44" s="184"/>
      <c r="D44" s="61" t="s">
        <v>258</v>
      </c>
      <c r="E44" s="61"/>
      <c r="F44" s="61">
        <v>1</v>
      </c>
      <c r="G44" s="61"/>
      <c r="H44" s="63"/>
      <c r="I44" s="65"/>
      <c r="J44" s="61" t="s">
        <v>143</v>
      </c>
      <c r="K44" s="61"/>
      <c r="L44" s="61">
        <v>4</v>
      </c>
      <c r="M44" s="61"/>
      <c r="N44" s="63"/>
      <c r="O44" s="65"/>
      <c r="P44" s="61" t="s">
        <v>150</v>
      </c>
      <c r="Q44" s="61"/>
      <c r="R44" s="65" t="s">
        <v>141</v>
      </c>
      <c r="S44" s="61" t="s">
        <v>259</v>
      </c>
      <c r="T44" s="61"/>
      <c r="U44" s="65">
        <v>2</v>
      </c>
      <c r="V44" s="61"/>
      <c r="W44" s="61"/>
      <c r="X44" s="65"/>
      <c r="Y44" s="61"/>
      <c r="Z44" s="61"/>
      <c r="AA44" s="65"/>
      <c r="AB44" s="187"/>
      <c r="AC44" s="71" t="s">
        <v>152</v>
      </c>
      <c r="AD44" s="62">
        <f>AM51</f>
        <v>688.7</v>
      </c>
      <c r="AE44" s="58" t="s">
        <v>153</v>
      </c>
      <c r="AF44" s="50">
        <f>AI45</f>
        <v>2.2999999999999998</v>
      </c>
      <c r="AG44" s="42"/>
      <c r="AH44" s="27" t="s">
        <v>202</v>
      </c>
      <c r="AI44" s="29">
        <v>1.5</v>
      </c>
      <c r="AJ44" s="29">
        <f>AI44*1</f>
        <v>1.5</v>
      </c>
      <c r="AK44" s="29" t="s">
        <v>260</v>
      </c>
      <c r="AL44" s="29">
        <f>AI44*5</f>
        <v>7.5</v>
      </c>
      <c r="AM44" s="29">
        <f>AJ44*4+AL44*4</f>
        <v>36</v>
      </c>
    </row>
    <row r="45" spans="1:39" ht="27.95" customHeight="1">
      <c r="B45" s="189" t="s">
        <v>183</v>
      </c>
      <c r="C45" s="184"/>
      <c r="D45" s="61" t="s">
        <v>143</v>
      </c>
      <c r="E45" s="61"/>
      <c r="F45" s="61">
        <v>7</v>
      </c>
      <c r="G45" s="61"/>
      <c r="H45" s="63"/>
      <c r="I45" s="65"/>
      <c r="J45" s="61" t="s">
        <v>142</v>
      </c>
      <c r="K45" s="64"/>
      <c r="L45" s="61">
        <v>7</v>
      </c>
      <c r="M45" s="61"/>
      <c r="N45" s="63"/>
      <c r="O45" s="61"/>
      <c r="P45" s="66"/>
      <c r="Q45" s="64"/>
      <c r="R45" s="66"/>
      <c r="S45" s="61" t="s">
        <v>151</v>
      </c>
      <c r="T45" s="61"/>
      <c r="U45" s="65" t="s">
        <v>141</v>
      </c>
      <c r="V45" s="66"/>
      <c r="W45" s="64"/>
      <c r="X45" s="66"/>
      <c r="Y45" s="61"/>
      <c r="Z45" s="61"/>
      <c r="AA45" s="65"/>
      <c r="AB45" s="187"/>
      <c r="AC45" s="71"/>
      <c r="AD45" s="57"/>
      <c r="AE45" s="50" t="s">
        <v>158</v>
      </c>
      <c r="AF45" s="50">
        <f>AI46</f>
        <v>0</v>
      </c>
      <c r="AG45" s="27"/>
      <c r="AH45" s="27" t="s">
        <v>249</v>
      </c>
      <c r="AI45" s="29">
        <v>2.2999999999999998</v>
      </c>
      <c r="AJ45" s="29"/>
      <c r="AK45" s="29">
        <f>AI45*5</f>
        <v>11.5</v>
      </c>
      <c r="AL45" s="29" t="s">
        <v>155</v>
      </c>
      <c r="AM45" s="29">
        <f>AK45*9</f>
        <v>103.5</v>
      </c>
    </row>
    <row r="46" spans="1:39" ht="27.95" customHeight="1">
      <c r="B46" s="189"/>
      <c r="C46" s="185"/>
      <c r="D46" s="61" t="s">
        <v>261</v>
      </c>
      <c r="E46" s="61"/>
      <c r="F46" s="61" t="s">
        <v>141</v>
      </c>
      <c r="G46" s="61"/>
      <c r="H46" s="61"/>
      <c r="I46" s="65"/>
      <c r="J46" s="61"/>
      <c r="K46" s="64"/>
      <c r="L46" s="61"/>
      <c r="M46" s="66"/>
      <c r="N46" s="63"/>
      <c r="O46" s="61"/>
      <c r="P46" s="61"/>
      <c r="Q46" s="64"/>
      <c r="R46" s="61"/>
      <c r="S46" s="61"/>
      <c r="T46" s="61"/>
      <c r="U46" s="61"/>
      <c r="V46" s="61"/>
      <c r="W46" s="64"/>
      <c r="X46" s="61"/>
      <c r="Y46" s="61"/>
      <c r="Z46" s="61"/>
      <c r="AA46" s="61"/>
      <c r="AB46" s="187"/>
      <c r="AC46" s="62"/>
      <c r="AD46" s="62"/>
      <c r="AE46" s="72"/>
      <c r="AF46" s="50"/>
      <c r="AG46" s="42"/>
      <c r="AH46" s="27" t="s">
        <v>251</v>
      </c>
      <c r="AL46" s="27">
        <f>AI46*15</f>
        <v>0</v>
      </c>
    </row>
    <row r="47" spans="1:39" s="73" customFormat="1" ht="27.95" customHeight="1">
      <c r="B47" s="74"/>
      <c r="C47" s="75"/>
      <c r="D47" s="61"/>
      <c r="E47" s="61"/>
      <c r="F47" s="61"/>
      <c r="G47" s="61"/>
      <c r="H47" s="61"/>
      <c r="I47" s="65"/>
      <c r="J47" s="61"/>
      <c r="K47" s="64"/>
      <c r="L47" s="61"/>
      <c r="M47" s="61"/>
      <c r="N47" s="63"/>
      <c r="O47" s="61"/>
      <c r="P47" s="61"/>
      <c r="Q47" s="64"/>
      <c r="R47" s="61"/>
      <c r="S47" s="61"/>
      <c r="T47" s="61"/>
      <c r="U47" s="61"/>
      <c r="V47" s="61"/>
      <c r="W47" s="64"/>
      <c r="X47" s="61"/>
      <c r="Y47" s="61"/>
      <c r="Z47" s="61"/>
      <c r="AA47" s="61"/>
      <c r="AB47" s="187"/>
      <c r="AC47" s="76"/>
      <c r="AD47" s="76"/>
      <c r="AE47" s="77"/>
      <c r="AF47" s="78"/>
      <c r="AG47" s="79"/>
      <c r="AH47" s="80"/>
      <c r="AI47" s="52"/>
      <c r="AJ47" s="80"/>
      <c r="AK47" s="80"/>
      <c r="AL47" s="80"/>
      <c r="AM47" s="80"/>
    </row>
    <row r="48" spans="1:39" s="73" customFormat="1" ht="27.95" customHeight="1">
      <c r="B48" s="74"/>
      <c r="C48" s="75"/>
      <c r="D48" s="61"/>
      <c r="E48" s="61"/>
      <c r="F48" s="61"/>
      <c r="G48" s="61"/>
      <c r="H48" s="61"/>
      <c r="I48" s="65"/>
      <c r="J48" s="61"/>
      <c r="K48" s="64"/>
      <c r="L48" s="61"/>
      <c r="M48" s="61"/>
      <c r="N48" s="63"/>
      <c r="O48" s="61"/>
      <c r="P48" s="61"/>
      <c r="Q48" s="64"/>
      <c r="R48" s="61"/>
      <c r="S48" s="61"/>
      <c r="T48" s="61"/>
      <c r="U48" s="61"/>
      <c r="V48" s="61"/>
      <c r="W48" s="64"/>
      <c r="X48" s="61"/>
      <c r="Y48" s="61"/>
      <c r="Z48" s="61"/>
      <c r="AA48" s="61"/>
      <c r="AB48" s="187"/>
      <c r="AC48" s="76"/>
      <c r="AD48" s="76"/>
      <c r="AE48" s="77"/>
      <c r="AF48" s="78"/>
      <c r="AG48" s="79"/>
      <c r="AH48" s="80"/>
      <c r="AI48" s="52"/>
      <c r="AJ48" s="80"/>
      <c r="AK48" s="80"/>
      <c r="AL48" s="80"/>
      <c r="AM48" s="80"/>
    </row>
    <row r="49" spans="1:39" s="73" customFormat="1" ht="27.95" hidden="1" customHeight="1">
      <c r="B49" s="74"/>
      <c r="C49" s="75"/>
      <c r="D49" s="61"/>
      <c r="E49" s="61"/>
      <c r="F49" s="61"/>
      <c r="G49" s="61"/>
      <c r="H49" s="61"/>
      <c r="I49" s="65"/>
      <c r="J49" s="61"/>
      <c r="K49" s="64"/>
      <c r="L49" s="61"/>
      <c r="M49" s="61"/>
      <c r="N49" s="63"/>
      <c r="O49" s="61"/>
      <c r="P49" s="61"/>
      <c r="Q49" s="64"/>
      <c r="R49" s="61"/>
      <c r="S49" s="61"/>
      <c r="T49" s="61"/>
      <c r="U49" s="61"/>
      <c r="V49" s="61"/>
      <c r="W49" s="64"/>
      <c r="X49" s="61"/>
      <c r="Y49" s="61"/>
      <c r="Z49" s="61"/>
      <c r="AA49" s="61"/>
      <c r="AB49" s="187"/>
      <c r="AC49" s="76"/>
      <c r="AD49" s="76"/>
      <c r="AE49" s="77"/>
      <c r="AF49" s="78"/>
      <c r="AG49" s="79"/>
      <c r="AH49" s="80"/>
      <c r="AI49" s="52"/>
      <c r="AJ49" s="80"/>
      <c r="AK49" s="80"/>
      <c r="AL49" s="80"/>
      <c r="AM49" s="80"/>
    </row>
    <row r="50" spans="1:39" s="73" customFormat="1" ht="27.95" hidden="1" customHeight="1">
      <c r="B50" s="74"/>
      <c r="C50" s="75"/>
      <c r="D50" s="61"/>
      <c r="E50" s="61"/>
      <c r="F50" s="61"/>
      <c r="G50" s="61"/>
      <c r="H50" s="61"/>
      <c r="I50" s="65"/>
      <c r="J50" s="61"/>
      <c r="K50" s="64"/>
      <c r="L50" s="61"/>
      <c r="M50" s="61"/>
      <c r="N50" s="63"/>
      <c r="O50" s="61"/>
      <c r="P50" s="61"/>
      <c r="Q50" s="64"/>
      <c r="R50" s="61"/>
      <c r="S50" s="61"/>
      <c r="T50" s="61"/>
      <c r="U50" s="61"/>
      <c r="V50" s="61"/>
      <c r="W50" s="64"/>
      <c r="X50" s="61"/>
      <c r="Y50" s="61"/>
      <c r="Z50" s="61"/>
      <c r="AA50" s="61"/>
      <c r="AB50" s="187"/>
      <c r="AC50" s="76"/>
      <c r="AD50" s="76"/>
      <c r="AE50" s="77"/>
      <c r="AF50" s="78"/>
      <c r="AG50" s="79"/>
      <c r="AH50" s="80"/>
      <c r="AI50" s="52"/>
      <c r="AJ50" s="80"/>
      <c r="AK50" s="80"/>
      <c r="AL50" s="80"/>
      <c r="AM50" s="80"/>
    </row>
    <row r="51" spans="1:39" ht="27.95" customHeight="1">
      <c r="B51" s="81" t="s">
        <v>162</v>
      </c>
      <c r="C51" s="82"/>
      <c r="D51" s="61"/>
      <c r="E51" s="64"/>
      <c r="F51" s="61"/>
      <c r="G51" s="61"/>
      <c r="H51" s="61"/>
      <c r="I51" s="61"/>
      <c r="J51" s="61"/>
      <c r="K51" s="61"/>
      <c r="L51" s="61"/>
      <c r="M51" s="61"/>
      <c r="N51" s="63"/>
      <c r="O51" s="61"/>
      <c r="P51" s="61"/>
      <c r="Q51" s="64"/>
      <c r="R51" s="61"/>
      <c r="S51" s="61"/>
      <c r="T51" s="64"/>
      <c r="U51" s="61"/>
      <c r="V51" s="61"/>
      <c r="W51" s="64"/>
      <c r="X51" s="61"/>
      <c r="Y51" s="61"/>
      <c r="Z51" s="64"/>
      <c r="AA51" s="61"/>
      <c r="AB51" s="187"/>
      <c r="AC51" s="71"/>
      <c r="AD51" s="71"/>
      <c r="AE51" s="83"/>
      <c r="AF51" s="50"/>
      <c r="AG51" s="27"/>
      <c r="AJ51" s="27">
        <f>SUM(AJ42:AJ46)</f>
        <v>29.3</v>
      </c>
      <c r="AK51" s="27">
        <f>SUM(AK42:AK46)</f>
        <v>23.5</v>
      </c>
      <c r="AL51" s="27">
        <f>SUM(AL42:AL46)</f>
        <v>90</v>
      </c>
      <c r="AM51" s="27">
        <f>AJ51*4+AK51*9+AL51*4</f>
        <v>688.7</v>
      </c>
    </row>
    <row r="52" spans="1:39" ht="27.95" customHeight="1">
      <c r="A52" s="84"/>
      <c r="B52" s="85"/>
      <c r="C52" s="86"/>
      <c r="D52" s="64"/>
      <c r="E52" s="64"/>
      <c r="F52" s="61"/>
      <c r="G52" s="61"/>
      <c r="H52" s="61"/>
      <c r="I52" s="87"/>
      <c r="J52" s="61"/>
      <c r="K52" s="61"/>
      <c r="L52" s="87"/>
      <c r="M52" s="61"/>
      <c r="N52" s="63"/>
      <c r="O52" s="87"/>
      <c r="P52" s="61"/>
      <c r="Q52" s="64"/>
      <c r="R52" s="61"/>
      <c r="S52" s="61"/>
      <c r="T52" s="64"/>
      <c r="U52" s="87"/>
      <c r="V52" s="61"/>
      <c r="W52" s="64"/>
      <c r="X52" s="61"/>
      <c r="Y52" s="61"/>
      <c r="Z52" s="64"/>
      <c r="AA52" s="87"/>
      <c r="AB52" s="188"/>
      <c r="AC52" s="62"/>
      <c r="AD52" s="62"/>
      <c r="AE52" s="72"/>
      <c r="AF52" s="50"/>
      <c r="AG52" s="42"/>
      <c r="AJ52" s="88">
        <f>AJ51*4/AM51</f>
        <v>0.17017569333526933</v>
      </c>
      <c r="AK52" s="88">
        <f>AK51*9/AM51</f>
        <v>0.30710033396253811</v>
      </c>
      <c r="AL52" s="88">
        <f>AL51*4/AM51</f>
        <v>0.52272397270219251</v>
      </c>
    </row>
    <row r="53" spans="1:39" s="53" customFormat="1" ht="65.099999999999994" customHeight="1">
      <c r="B53" s="54">
        <v>12</v>
      </c>
      <c r="C53" s="183"/>
      <c r="D53" s="55" t="s">
        <v>22</v>
      </c>
      <c r="E53" s="55" t="s">
        <v>119</v>
      </c>
      <c r="F53" s="56" t="s">
        <v>120</v>
      </c>
      <c r="G53" s="55" t="s">
        <v>27</v>
      </c>
      <c r="H53" s="55" t="s">
        <v>119</v>
      </c>
      <c r="I53" s="56" t="s">
        <v>120</v>
      </c>
      <c r="J53" s="55" t="s">
        <v>32</v>
      </c>
      <c r="K53" s="55" t="s">
        <v>164</v>
      </c>
      <c r="L53" s="56" t="s">
        <v>120</v>
      </c>
      <c r="M53" s="55" t="s">
        <v>262</v>
      </c>
      <c r="N53" s="55" t="s">
        <v>124</v>
      </c>
      <c r="O53" s="56" t="s">
        <v>120</v>
      </c>
      <c r="P53" s="55" t="s">
        <v>373</v>
      </c>
      <c r="Q53" s="55" t="s">
        <v>124</v>
      </c>
      <c r="R53" s="56" t="s">
        <v>120</v>
      </c>
      <c r="S53" s="55" t="s">
        <v>43</v>
      </c>
      <c r="T53" s="55" t="s">
        <v>123</v>
      </c>
      <c r="U53" s="56" t="s">
        <v>120</v>
      </c>
      <c r="V53" s="55"/>
      <c r="W53" s="55"/>
      <c r="X53" s="56" t="s">
        <v>120</v>
      </c>
      <c r="Y53" s="55"/>
      <c r="Z53" s="55"/>
      <c r="AA53" s="56" t="s">
        <v>120</v>
      </c>
      <c r="AB53" s="186"/>
      <c r="AC53" s="57" t="s">
        <v>125</v>
      </c>
      <c r="AD53" s="57">
        <f>AL63</f>
        <v>91</v>
      </c>
      <c r="AE53" s="58" t="s">
        <v>126</v>
      </c>
      <c r="AF53" s="50">
        <f>AI54</f>
        <v>5.5</v>
      </c>
      <c r="AG53" s="27"/>
      <c r="AH53" s="27"/>
      <c r="AI53" s="29"/>
      <c r="AJ53" s="27" t="s">
        <v>263</v>
      </c>
      <c r="AK53" s="27" t="s">
        <v>264</v>
      </c>
      <c r="AL53" s="27" t="s">
        <v>265</v>
      </c>
      <c r="AM53" s="27" t="s">
        <v>266</v>
      </c>
    </row>
    <row r="54" spans="1:39" ht="27.95" customHeight="1">
      <c r="B54" s="60" t="s">
        <v>131</v>
      </c>
      <c r="C54" s="184"/>
      <c r="D54" s="61" t="s">
        <v>132</v>
      </c>
      <c r="E54" s="67"/>
      <c r="F54" s="61">
        <v>78</v>
      </c>
      <c r="G54" s="61" t="s">
        <v>144</v>
      </c>
      <c r="H54" s="61"/>
      <c r="I54" s="61">
        <v>72</v>
      </c>
      <c r="J54" s="61" t="s">
        <v>267</v>
      </c>
      <c r="K54" s="61"/>
      <c r="L54" s="61">
        <v>2</v>
      </c>
      <c r="M54" s="61" t="s">
        <v>268</v>
      </c>
      <c r="N54" s="61"/>
      <c r="O54" s="61">
        <v>20</v>
      </c>
      <c r="P54" s="61" t="s">
        <v>269</v>
      </c>
      <c r="Q54" s="61"/>
      <c r="R54" s="61">
        <v>95</v>
      </c>
      <c r="S54" s="61" t="s">
        <v>173</v>
      </c>
      <c r="T54" s="61"/>
      <c r="U54" s="61">
        <v>16</v>
      </c>
      <c r="V54" s="61"/>
      <c r="W54" s="61"/>
      <c r="X54" s="61"/>
      <c r="Y54" s="61"/>
      <c r="Z54" s="61"/>
      <c r="AA54" s="61"/>
      <c r="AB54" s="187"/>
      <c r="AC54" s="57" t="s">
        <v>137</v>
      </c>
      <c r="AD54" s="62">
        <f>AK63</f>
        <v>21.5</v>
      </c>
      <c r="AE54" s="58" t="s">
        <v>138</v>
      </c>
      <c r="AF54" s="50">
        <f>AI55</f>
        <v>2</v>
      </c>
      <c r="AG54" s="42"/>
      <c r="AH54" s="52" t="s">
        <v>139</v>
      </c>
      <c r="AI54" s="29">
        <v>5.5</v>
      </c>
      <c r="AJ54" s="29">
        <f>AI54*2</f>
        <v>11</v>
      </c>
      <c r="AK54" s="29"/>
      <c r="AL54" s="29">
        <f>AI54*15</f>
        <v>82.5</v>
      </c>
      <c r="AM54" s="29">
        <f>AJ54*4+AL54*4</f>
        <v>374</v>
      </c>
    </row>
    <row r="55" spans="1:39" ht="27.95" customHeight="1">
      <c r="B55" s="60">
        <v>10</v>
      </c>
      <c r="C55" s="184"/>
      <c r="D55" s="61" t="s">
        <v>270</v>
      </c>
      <c r="E55" s="61"/>
      <c r="F55" s="61">
        <v>30</v>
      </c>
      <c r="G55" s="61" t="s">
        <v>142</v>
      </c>
      <c r="H55" s="63"/>
      <c r="I55" s="61">
        <v>1</v>
      </c>
      <c r="J55" s="61" t="s">
        <v>171</v>
      </c>
      <c r="K55" s="64"/>
      <c r="L55" s="61">
        <v>15</v>
      </c>
      <c r="M55" s="61" t="s">
        <v>271</v>
      </c>
      <c r="N55" s="61"/>
      <c r="O55" s="65">
        <v>20</v>
      </c>
      <c r="P55" s="66" t="s">
        <v>150</v>
      </c>
      <c r="Q55" s="61"/>
      <c r="R55" s="65" t="s">
        <v>141</v>
      </c>
      <c r="S55" s="61" t="s">
        <v>176</v>
      </c>
      <c r="T55" s="67"/>
      <c r="U55" s="61">
        <v>3</v>
      </c>
      <c r="V55" s="61"/>
      <c r="W55" s="61"/>
      <c r="X55" s="65"/>
      <c r="Y55" s="61"/>
      <c r="Z55" s="67"/>
      <c r="AA55" s="61"/>
      <c r="AB55" s="187"/>
      <c r="AC55" s="57" t="s">
        <v>145</v>
      </c>
      <c r="AD55" s="62">
        <f>AJ63</f>
        <v>26.7</v>
      </c>
      <c r="AE55" s="50" t="s">
        <v>146</v>
      </c>
      <c r="AF55" s="50">
        <f>AI56</f>
        <v>1.7</v>
      </c>
      <c r="AG55" s="27"/>
      <c r="AH55" s="68" t="s">
        <v>222</v>
      </c>
      <c r="AI55" s="29">
        <v>2</v>
      </c>
      <c r="AJ55" s="69">
        <f>AI55*7</f>
        <v>14</v>
      </c>
      <c r="AK55" s="29">
        <f>AI55*5</f>
        <v>10</v>
      </c>
      <c r="AL55" s="29" t="s">
        <v>179</v>
      </c>
      <c r="AM55" s="70">
        <f>AJ55*4+AK55*9</f>
        <v>146</v>
      </c>
    </row>
    <row r="56" spans="1:39" ht="27.95" customHeight="1">
      <c r="B56" s="60" t="s">
        <v>149</v>
      </c>
      <c r="C56" s="184"/>
      <c r="D56" s="61"/>
      <c r="E56" s="61"/>
      <c r="F56" s="61"/>
      <c r="G56" s="61" t="s">
        <v>188</v>
      </c>
      <c r="H56" s="63"/>
      <c r="I56" s="65">
        <v>1</v>
      </c>
      <c r="J56" s="61" t="s">
        <v>176</v>
      </c>
      <c r="K56" s="64"/>
      <c r="L56" s="61">
        <v>10</v>
      </c>
      <c r="M56" s="61" t="s">
        <v>142</v>
      </c>
      <c r="N56" s="63"/>
      <c r="O56" s="61">
        <v>1</v>
      </c>
      <c r="P56" s="61"/>
      <c r="Q56" s="61"/>
      <c r="R56" s="65"/>
      <c r="S56" s="61" t="s">
        <v>272</v>
      </c>
      <c r="T56" s="61"/>
      <c r="U56" s="65" t="s">
        <v>141</v>
      </c>
      <c r="V56" s="61"/>
      <c r="W56" s="61"/>
      <c r="X56" s="65"/>
      <c r="Y56" s="61"/>
      <c r="Z56" s="61"/>
      <c r="AA56" s="65"/>
      <c r="AB56" s="187"/>
      <c r="AC56" s="71" t="s">
        <v>152</v>
      </c>
      <c r="AD56" s="62">
        <f>AM63</f>
        <v>664.3</v>
      </c>
      <c r="AE56" s="58" t="s">
        <v>153</v>
      </c>
      <c r="AF56" s="50">
        <f>AI57</f>
        <v>2.2999999999999998</v>
      </c>
      <c r="AG56" s="42"/>
      <c r="AH56" s="27" t="s">
        <v>273</v>
      </c>
      <c r="AI56" s="29">
        <v>1.7</v>
      </c>
      <c r="AJ56" s="29">
        <f>AI56*1</f>
        <v>1.7</v>
      </c>
      <c r="AK56" s="29" t="s">
        <v>274</v>
      </c>
      <c r="AL56" s="29">
        <f>AI56*5</f>
        <v>8.5</v>
      </c>
      <c r="AM56" s="29">
        <f>AJ56*4+AL56*4</f>
        <v>40.799999999999997</v>
      </c>
    </row>
    <row r="57" spans="1:39" ht="27.95" customHeight="1">
      <c r="B57" s="189" t="s">
        <v>204</v>
      </c>
      <c r="C57" s="184"/>
      <c r="D57" s="61"/>
      <c r="E57" s="61"/>
      <c r="F57" s="61"/>
      <c r="G57" s="61" t="s">
        <v>259</v>
      </c>
      <c r="H57" s="63"/>
      <c r="I57" s="65">
        <v>2</v>
      </c>
      <c r="J57" s="61" t="s">
        <v>142</v>
      </c>
      <c r="K57" s="64"/>
      <c r="L57" s="61">
        <v>1</v>
      </c>
      <c r="M57" s="66" t="s">
        <v>275</v>
      </c>
      <c r="N57" s="63"/>
      <c r="O57" s="61">
        <v>1</v>
      </c>
      <c r="P57" s="66"/>
      <c r="Q57" s="64"/>
      <c r="R57" s="66"/>
      <c r="S57" s="61" t="s">
        <v>225</v>
      </c>
      <c r="T57" s="61"/>
      <c r="U57" s="65" t="s">
        <v>141</v>
      </c>
      <c r="V57" s="66"/>
      <c r="W57" s="64"/>
      <c r="X57" s="66"/>
      <c r="Y57" s="61"/>
      <c r="Z57" s="61"/>
      <c r="AA57" s="65"/>
      <c r="AB57" s="187"/>
      <c r="AC57" s="71"/>
      <c r="AD57" s="57"/>
      <c r="AE57" s="50" t="s">
        <v>158</v>
      </c>
      <c r="AF57" s="50">
        <f>AI58</f>
        <v>0</v>
      </c>
      <c r="AG57" s="27"/>
      <c r="AH57" s="27" t="s">
        <v>276</v>
      </c>
      <c r="AI57" s="29">
        <v>2.2999999999999998</v>
      </c>
      <c r="AJ57" s="29"/>
      <c r="AK57" s="29">
        <f>AI57*5</f>
        <v>11.5</v>
      </c>
      <c r="AL57" s="29" t="s">
        <v>179</v>
      </c>
      <c r="AM57" s="29">
        <f>AK57*9</f>
        <v>103.5</v>
      </c>
    </row>
    <row r="58" spans="1:39" ht="27.95" customHeight="1">
      <c r="B58" s="189"/>
      <c r="C58" s="185"/>
      <c r="D58" s="61"/>
      <c r="E58" s="61"/>
      <c r="F58" s="61"/>
      <c r="G58" s="61"/>
      <c r="H58" s="61"/>
      <c r="I58" s="65"/>
      <c r="J58" s="61" t="s">
        <v>188</v>
      </c>
      <c r="K58" s="64"/>
      <c r="L58" s="61">
        <v>1</v>
      </c>
      <c r="M58" s="66" t="s">
        <v>277</v>
      </c>
      <c r="N58" s="63"/>
      <c r="O58" s="61">
        <v>15</v>
      </c>
      <c r="P58" s="61"/>
      <c r="Q58" s="64"/>
      <c r="R58" s="61"/>
      <c r="S58" s="61"/>
      <c r="T58" s="61"/>
      <c r="U58" s="61"/>
      <c r="V58" s="61"/>
      <c r="W58" s="64"/>
      <c r="X58" s="61"/>
      <c r="Y58" s="61"/>
      <c r="Z58" s="61"/>
      <c r="AA58" s="61"/>
      <c r="AB58" s="187"/>
      <c r="AC58" s="62"/>
      <c r="AD58" s="62"/>
      <c r="AE58" s="72"/>
      <c r="AF58" s="50"/>
      <c r="AG58" s="42"/>
      <c r="AH58" s="27" t="s">
        <v>161</v>
      </c>
      <c r="AL58" s="27">
        <f>AI58*15</f>
        <v>0</v>
      </c>
    </row>
    <row r="59" spans="1:39" s="73" customFormat="1" ht="27.95" customHeight="1">
      <c r="B59" s="74"/>
      <c r="C59" s="75"/>
      <c r="D59" s="61"/>
      <c r="E59" s="61"/>
      <c r="F59" s="61"/>
      <c r="G59" s="61"/>
      <c r="H59" s="61"/>
      <c r="I59" s="65"/>
      <c r="J59" s="61"/>
      <c r="K59" s="64"/>
      <c r="L59" s="61"/>
      <c r="M59" s="61"/>
      <c r="N59" s="63"/>
      <c r="O59" s="61"/>
      <c r="P59" s="61"/>
      <c r="Q59" s="64"/>
      <c r="R59" s="61"/>
      <c r="S59" s="61"/>
      <c r="T59" s="61"/>
      <c r="U59" s="61"/>
      <c r="V59" s="61"/>
      <c r="W59" s="64"/>
      <c r="X59" s="61"/>
      <c r="Y59" s="61"/>
      <c r="Z59" s="61"/>
      <c r="AA59" s="61"/>
      <c r="AB59" s="187"/>
      <c r="AC59" s="76"/>
      <c r="AD59" s="76"/>
      <c r="AE59" s="77"/>
      <c r="AF59" s="78"/>
      <c r="AG59" s="79"/>
      <c r="AH59" s="80"/>
      <c r="AI59" s="52"/>
      <c r="AJ59" s="80"/>
      <c r="AK59" s="80"/>
      <c r="AL59" s="80"/>
      <c r="AM59" s="80"/>
    </row>
    <row r="60" spans="1:39" s="73" customFormat="1" ht="27.95" customHeight="1">
      <c r="B60" s="74"/>
      <c r="C60" s="75"/>
      <c r="D60" s="61"/>
      <c r="E60" s="61"/>
      <c r="F60" s="61"/>
      <c r="G60" s="61"/>
      <c r="H60" s="61"/>
      <c r="I60" s="65"/>
      <c r="J60" s="61"/>
      <c r="K60" s="64"/>
      <c r="L60" s="61"/>
      <c r="M60" s="61"/>
      <c r="N60" s="63"/>
      <c r="O60" s="61"/>
      <c r="P60" s="61"/>
      <c r="Q60" s="64"/>
      <c r="R60" s="61"/>
      <c r="S60" s="61"/>
      <c r="T60" s="61"/>
      <c r="U60" s="61"/>
      <c r="V60" s="61"/>
      <c r="W60" s="64"/>
      <c r="X60" s="61"/>
      <c r="Y60" s="61"/>
      <c r="Z60" s="61"/>
      <c r="AA60" s="61"/>
      <c r="AB60" s="187"/>
      <c r="AC60" s="76"/>
      <c r="AD60" s="76"/>
      <c r="AE60" s="77"/>
      <c r="AF60" s="78"/>
      <c r="AG60" s="79"/>
      <c r="AH60" s="80"/>
      <c r="AI60" s="52"/>
      <c r="AJ60" s="80"/>
      <c r="AK60" s="80"/>
      <c r="AL60" s="80"/>
      <c r="AM60" s="80"/>
    </row>
    <row r="61" spans="1:39" s="73" customFormat="1" ht="27.95" hidden="1" customHeight="1">
      <c r="B61" s="74"/>
      <c r="C61" s="75"/>
      <c r="D61" s="61"/>
      <c r="E61" s="61"/>
      <c r="F61" s="61"/>
      <c r="G61" s="61"/>
      <c r="H61" s="61"/>
      <c r="I61" s="65"/>
      <c r="J61" s="61"/>
      <c r="K61" s="64"/>
      <c r="L61" s="61"/>
      <c r="M61" s="61"/>
      <c r="N61" s="63"/>
      <c r="O61" s="61"/>
      <c r="P61" s="61"/>
      <c r="Q61" s="64"/>
      <c r="R61" s="61"/>
      <c r="S61" s="61"/>
      <c r="T61" s="61"/>
      <c r="U61" s="61"/>
      <c r="V61" s="61"/>
      <c r="W61" s="64"/>
      <c r="X61" s="61"/>
      <c r="Y61" s="61"/>
      <c r="Z61" s="61"/>
      <c r="AA61" s="61"/>
      <c r="AB61" s="187"/>
      <c r="AC61" s="76"/>
      <c r="AD61" s="76"/>
      <c r="AE61" s="77"/>
      <c r="AF61" s="78"/>
      <c r="AG61" s="79"/>
      <c r="AH61" s="80"/>
      <c r="AI61" s="52"/>
      <c r="AJ61" s="80"/>
      <c r="AK61" s="80"/>
      <c r="AL61" s="80"/>
      <c r="AM61" s="80"/>
    </row>
    <row r="62" spans="1:39" s="73" customFormat="1" ht="27.95" hidden="1" customHeight="1">
      <c r="B62" s="74"/>
      <c r="C62" s="75"/>
      <c r="D62" s="61"/>
      <c r="E62" s="61"/>
      <c r="F62" s="61"/>
      <c r="G62" s="61"/>
      <c r="H62" s="61"/>
      <c r="I62" s="65"/>
      <c r="J62" s="61"/>
      <c r="K62" s="64"/>
      <c r="L62" s="61"/>
      <c r="M62" s="61"/>
      <c r="N62" s="63"/>
      <c r="O62" s="61"/>
      <c r="P62" s="61"/>
      <c r="Q62" s="64"/>
      <c r="R62" s="61"/>
      <c r="S62" s="61"/>
      <c r="T62" s="61"/>
      <c r="U62" s="61"/>
      <c r="V62" s="61"/>
      <c r="W62" s="64"/>
      <c r="X62" s="61"/>
      <c r="Y62" s="61"/>
      <c r="Z62" s="61"/>
      <c r="AA62" s="61"/>
      <c r="AB62" s="187"/>
      <c r="AC62" s="76"/>
      <c r="AD62" s="76"/>
      <c r="AE62" s="77"/>
      <c r="AF62" s="78"/>
      <c r="AG62" s="79"/>
      <c r="AH62" s="80"/>
      <c r="AI62" s="52"/>
      <c r="AJ62" s="80"/>
      <c r="AK62" s="80"/>
      <c r="AL62" s="80"/>
      <c r="AM62" s="80"/>
    </row>
    <row r="63" spans="1:39" ht="27.95" customHeight="1">
      <c r="B63" s="81" t="s">
        <v>162</v>
      </c>
      <c r="C63" s="82"/>
      <c r="D63" s="61"/>
      <c r="E63" s="64"/>
      <c r="F63" s="61"/>
      <c r="G63" s="61"/>
      <c r="H63" s="61"/>
      <c r="I63" s="61"/>
      <c r="J63" s="61"/>
      <c r="K63" s="61"/>
      <c r="L63" s="61"/>
      <c r="M63" s="61"/>
      <c r="N63" s="63"/>
      <c r="O63" s="61"/>
      <c r="P63" s="61"/>
      <c r="Q63" s="64"/>
      <c r="R63" s="61"/>
      <c r="S63" s="61"/>
      <c r="T63" s="64"/>
      <c r="U63" s="61"/>
      <c r="V63" s="61"/>
      <c r="W63" s="64"/>
      <c r="X63" s="61"/>
      <c r="Y63" s="61"/>
      <c r="Z63" s="64"/>
      <c r="AA63" s="61"/>
      <c r="AB63" s="187"/>
      <c r="AC63" s="71"/>
      <c r="AD63" s="71"/>
      <c r="AE63" s="83"/>
      <c r="AF63" s="50"/>
      <c r="AG63" s="27"/>
      <c r="AJ63" s="27">
        <f>SUM(AJ54:AJ58)</f>
        <v>26.7</v>
      </c>
      <c r="AK63" s="27">
        <f>SUM(AK54:AK58)</f>
        <v>21.5</v>
      </c>
      <c r="AL63" s="27">
        <f>SUM(AL54:AL58)</f>
        <v>91</v>
      </c>
      <c r="AM63" s="27">
        <f>AJ63*4+AK63*9+AL63*4</f>
        <v>664.3</v>
      </c>
    </row>
    <row r="64" spans="1:39" ht="27.95" customHeight="1">
      <c r="A64" s="84"/>
      <c r="B64" s="85"/>
      <c r="C64" s="86"/>
      <c r="D64" s="64"/>
      <c r="E64" s="64"/>
      <c r="F64" s="61"/>
      <c r="G64" s="61"/>
      <c r="H64" s="61"/>
      <c r="I64" s="87"/>
      <c r="J64" s="61"/>
      <c r="K64" s="61"/>
      <c r="L64" s="87"/>
      <c r="M64" s="61"/>
      <c r="N64" s="63"/>
      <c r="O64" s="87"/>
      <c r="P64" s="61"/>
      <c r="Q64" s="64"/>
      <c r="R64" s="61"/>
      <c r="S64" s="61"/>
      <c r="T64" s="64"/>
      <c r="U64" s="87"/>
      <c r="V64" s="61"/>
      <c r="W64" s="64"/>
      <c r="X64" s="61"/>
      <c r="Y64" s="61"/>
      <c r="Z64" s="64"/>
      <c r="AA64" s="87"/>
      <c r="AB64" s="188"/>
      <c r="AC64" s="62"/>
      <c r="AD64" s="62"/>
      <c r="AE64" s="72"/>
      <c r="AF64" s="50"/>
      <c r="AG64" s="42"/>
      <c r="AJ64" s="88">
        <f>AJ63*4/AM63</f>
        <v>0.16077073611320186</v>
      </c>
      <c r="AK64" s="88">
        <f>AK63*9/AM63</f>
        <v>0.29128405840734611</v>
      </c>
      <c r="AL64" s="88">
        <f>AL63*4/AM63</f>
        <v>0.54794520547945214</v>
      </c>
    </row>
    <row r="65" spans="2:33" ht="21.75" customHeight="1">
      <c r="B65" s="29"/>
      <c r="C65" s="27"/>
      <c r="D65" s="192" t="s">
        <v>207</v>
      </c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90"/>
      <c r="R65" s="90"/>
      <c r="S65" s="193" t="s">
        <v>208</v>
      </c>
      <c r="T65" s="193"/>
      <c r="U65" s="193"/>
      <c r="V65" s="193"/>
      <c r="W65" s="193"/>
      <c r="X65" s="193"/>
      <c r="Y65" s="193"/>
      <c r="Z65" s="193"/>
      <c r="AA65" s="193"/>
      <c r="AB65" s="193"/>
      <c r="AC65" s="193"/>
      <c r="AD65" s="91"/>
      <c r="AE65" s="90"/>
      <c r="AF65" s="90"/>
      <c r="AG65" s="92"/>
    </row>
    <row r="66" spans="2:33" ht="24" customHeight="1">
      <c r="B66" s="29"/>
      <c r="D66" s="194" t="s">
        <v>209</v>
      </c>
      <c r="E66" s="194"/>
      <c r="F66" s="194"/>
      <c r="G66" s="194"/>
      <c r="H66" s="194"/>
      <c r="I66" s="194"/>
      <c r="J66" s="194"/>
      <c r="K66" s="194"/>
      <c r="L66" s="194"/>
      <c r="M66" s="194"/>
      <c r="N66" s="93"/>
      <c r="O66" s="27"/>
      <c r="Q66" s="93"/>
      <c r="R66" s="27"/>
      <c r="S66" s="193"/>
      <c r="T66" s="193"/>
      <c r="U66" s="193"/>
      <c r="V66" s="193"/>
      <c r="W66" s="193"/>
      <c r="X66" s="193"/>
      <c r="Y66" s="193"/>
      <c r="Z66" s="193"/>
      <c r="AA66" s="193"/>
      <c r="AB66" s="193"/>
      <c r="AC66" s="193"/>
      <c r="AD66" s="91"/>
      <c r="AF66" s="95"/>
    </row>
  </sheetData>
  <mergeCells count="20">
    <mergeCell ref="C53:C58"/>
    <mergeCell ref="AB53:AB64"/>
    <mergeCell ref="B57:B58"/>
    <mergeCell ref="D65:P65"/>
    <mergeCell ref="S65:AC66"/>
    <mergeCell ref="D66:M66"/>
    <mergeCell ref="C29:C34"/>
    <mergeCell ref="AB29:AB40"/>
    <mergeCell ref="B33:B34"/>
    <mergeCell ref="C41:C46"/>
    <mergeCell ref="AB41:AB52"/>
    <mergeCell ref="B45:B46"/>
    <mergeCell ref="C17:C22"/>
    <mergeCell ref="AB17:AB28"/>
    <mergeCell ref="B21:B22"/>
    <mergeCell ref="B1:AF1"/>
    <mergeCell ref="B2:I2"/>
    <mergeCell ref="C5:C10"/>
    <mergeCell ref="AB5:AB16"/>
    <mergeCell ref="B9:B10"/>
  </mergeCells>
  <phoneticPr fontId="4" type="noConversion"/>
  <pageMargins left="0.75" right="0.17" top="0.18" bottom="0.17" header="0.5" footer="0.23"/>
  <pageSetup paperSize="9" scale="3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46">
    <pageSetUpPr fitToPage="1"/>
  </sheetPr>
  <dimension ref="A1:AM66"/>
  <sheetViews>
    <sheetView zoomScale="50" zoomScaleNormal="50" workbookViewId="0">
      <selection activeCell="Q7" sqref="Q7:T7"/>
    </sheetView>
  </sheetViews>
  <sheetFormatPr defaultColWidth="9" defaultRowHeight="20.25"/>
  <cols>
    <col min="1" max="1" width="1.875" style="59" customWidth="1"/>
    <col min="2" max="2" width="4.875" style="96" customWidth="1"/>
    <col min="3" max="3" width="0" style="59" hidden="1" customWidth="1"/>
    <col min="4" max="4" width="18.625" style="59" customWidth="1"/>
    <col min="5" max="5" width="5.625" style="97" customWidth="1"/>
    <col min="6" max="6" width="9.625" style="59" customWidth="1"/>
    <col min="7" max="7" width="18.625" style="59" customWidth="1"/>
    <col min="8" max="8" width="5.625" style="97" customWidth="1"/>
    <col min="9" max="9" width="9.625" style="59" customWidth="1"/>
    <col min="10" max="10" width="18.625" style="59" customWidth="1"/>
    <col min="11" max="11" width="5.625" style="97" customWidth="1"/>
    <col min="12" max="12" width="9.625" style="59" customWidth="1"/>
    <col min="13" max="13" width="18.625" style="59" customWidth="1"/>
    <col min="14" max="14" width="5.625" style="97" customWidth="1"/>
    <col min="15" max="15" width="9.625" style="59" customWidth="1"/>
    <col min="16" max="16" width="18.625" style="59" customWidth="1"/>
    <col min="17" max="17" width="5.625" style="97" customWidth="1"/>
    <col min="18" max="18" width="9.625" style="59" customWidth="1"/>
    <col min="19" max="19" width="18.625" style="59" customWidth="1"/>
    <col min="20" max="20" width="5.625" style="97" customWidth="1"/>
    <col min="21" max="21" width="9.625" style="59" customWidth="1"/>
    <col min="22" max="22" width="18.625" style="59" hidden="1" customWidth="1"/>
    <col min="23" max="23" width="5.625" style="97" hidden="1" customWidth="1"/>
    <col min="24" max="24" width="9.625" style="59" hidden="1" customWidth="1"/>
    <col min="25" max="25" width="18.625" style="59" hidden="1" customWidth="1"/>
    <col min="26" max="26" width="5.625" style="97" hidden="1" customWidth="1"/>
    <col min="27" max="27" width="9.625" style="59" hidden="1" customWidth="1"/>
    <col min="28" max="28" width="5.25" style="73" customWidth="1"/>
    <col min="29" max="29" width="14" style="98" customWidth="1"/>
    <col min="30" max="30" width="7.5" style="98" customWidth="1"/>
    <col min="31" max="31" width="11.25" style="94" customWidth="1"/>
    <col min="32" max="32" width="6.625" style="99" customWidth="1"/>
    <col min="33" max="33" width="6.625" style="59" customWidth="1"/>
    <col min="34" max="34" width="6" style="27" hidden="1" customWidth="1"/>
    <col min="35" max="35" width="5.5" style="29" hidden="1" customWidth="1"/>
    <col min="36" max="36" width="7.75" style="27" hidden="1" customWidth="1"/>
    <col min="37" max="37" width="8" style="27" hidden="1" customWidth="1"/>
    <col min="38" max="38" width="7.875" style="27" hidden="1" customWidth="1"/>
    <col min="39" max="39" width="7.5" style="27" hidden="1" customWidth="1"/>
    <col min="40" max="16384" width="9" style="59"/>
  </cols>
  <sheetData>
    <row r="1" spans="1:39" s="27" customFormat="1" ht="38.25">
      <c r="B1" s="190" t="s">
        <v>104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28"/>
      <c r="AI1" s="29"/>
    </row>
    <row r="2" spans="1:39" s="27" customFormat="1" ht="32.1" customHeight="1">
      <c r="B2" s="191" t="s">
        <v>278</v>
      </c>
      <c r="C2" s="191"/>
      <c r="D2" s="191"/>
      <c r="E2" s="191"/>
      <c r="F2" s="191"/>
      <c r="G2" s="191"/>
      <c r="H2" s="191"/>
      <c r="I2" s="191"/>
      <c r="J2" s="28"/>
      <c r="K2" s="30"/>
      <c r="L2" s="28"/>
      <c r="M2" s="28"/>
      <c r="N2" s="30"/>
      <c r="O2" s="28"/>
      <c r="P2" s="28"/>
      <c r="Q2" s="30"/>
      <c r="R2" s="28"/>
      <c r="S2" s="28"/>
      <c r="T2" s="30"/>
      <c r="U2" s="28"/>
      <c r="V2" s="28"/>
      <c r="W2" s="30"/>
      <c r="X2" s="28"/>
      <c r="Y2" s="28"/>
      <c r="Z2" s="30"/>
      <c r="AA2" s="28"/>
      <c r="AB2" s="31"/>
      <c r="AC2" s="32"/>
      <c r="AD2" s="32"/>
      <c r="AE2" s="33"/>
      <c r="AF2" s="32"/>
      <c r="AG2" s="28"/>
      <c r="AI2" s="29"/>
    </row>
    <row r="3" spans="1:39" s="27" customFormat="1" ht="30" customHeight="1">
      <c r="B3" s="34" t="s">
        <v>106</v>
      </c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7"/>
      <c r="T3" s="36"/>
      <c r="U3" s="36"/>
      <c r="V3" s="36"/>
      <c r="W3" s="36"/>
      <c r="X3" s="36"/>
      <c r="Y3" s="37"/>
      <c r="Z3" s="36"/>
      <c r="AA3" s="36"/>
      <c r="AB3" s="38"/>
      <c r="AC3" s="39"/>
      <c r="AD3" s="39"/>
      <c r="AE3" s="40"/>
      <c r="AF3" s="41"/>
      <c r="AG3" s="42"/>
      <c r="AI3" s="29"/>
    </row>
    <row r="4" spans="1:39" s="43" customFormat="1" ht="43.5">
      <c r="B4" s="44" t="s">
        <v>107</v>
      </c>
      <c r="C4" s="45" t="s">
        <v>108</v>
      </c>
      <c r="D4" s="46" t="s">
        <v>109</v>
      </c>
      <c r="E4" s="47" t="s">
        <v>110</v>
      </c>
      <c r="F4" s="46"/>
      <c r="G4" s="46" t="s">
        <v>111</v>
      </c>
      <c r="H4" s="47" t="s">
        <v>110</v>
      </c>
      <c r="I4" s="46"/>
      <c r="J4" s="46" t="s">
        <v>112</v>
      </c>
      <c r="K4" s="47" t="s">
        <v>110</v>
      </c>
      <c r="L4" s="48"/>
      <c r="M4" s="46" t="s">
        <v>112</v>
      </c>
      <c r="N4" s="47" t="s">
        <v>110</v>
      </c>
      <c r="O4" s="46"/>
      <c r="P4" s="46" t="s">
        <v>113</v>
      </c>
      <c r="Q4" s="47" t="s">
        <v>110</v>
      </c>
      <c r="R4" s="46"/>
      <c r="S4" s="46" t="s">
        <v>114</v>
      </c>
      <c r="T4" s="47" t="s">
        <v>110</v>
      </c>
      <c r="U4" s="46"/>
      <c r="V4" s="46" t="s">
        <v>112</v>
      </c>
      <c r="W4" s="47" t="s">
        <v>110</v>
      </c>
      <c r="X4" s="46"/>
      <c r="Y4" s="46" t="s">
        <v>114</v>
      </c>
      <c r="Z4" s="47" t="s">
        <v>110</v>
      </c>
      <c r="AA4" s="46"/>
      <c r="AB4" s="49" t="s">
        <v>115</v>
      </c>
      <c r="AC4" s="50" t="s">
        <v>116</v>
      </c>
      <c r="AD4" s="50"/>
      <c r="AE4" s="50" t="s">
        <v>117</v>
      </c>
      <c r="AF4" s="50" t="s">
        <v>118</v>
      </c>
      <c r="AG4" s="51"/>
      <c r="AH4" s="52"/>
      <c r="AI4" s="29"/>
      <c r="AJ4" s="27"/>
      <c r="AK4" s="27"/>
      <c r="AL4" s="27"/>
      <c r="AM4" s="27"/>
    </row>
    <row r="5" spans="1:39" s="53" customFormat="1" ht="65.099999999999994" customHeight="1">
      <c r="B5" s="54">
        <v>12</v>
      </c>
      <c r="C5" s="183"/>
      <c r="D5" s="55" t="s">
        <v>2</v>
      </c>
      <c r="E5" s="55" t="s">
        <v>119</v>
      </c>
      <c r="F5" s="56" t="s">
        <v>120</v>
      </c>
      <c r="G5" s="55" t="s">
        <v>374</v>
      </c>
      <c r="H5" s="55" t="s">
        <v>123</v>
      </c>
      <c r="I5" s="56" t="s">
        <v>120</v>
      </c>
      <c r="J5" s="55" t="s">
        <v>51</v>
      </c>
      <c r="K5" s="55" t="s">
        <v>123</v>
      </c>
      <c r="L5" s="56" t="s">
        <v>120</v>
      </c>
      <c r="M5" s="55" t="s">
        <v>56</v>
      </c>
      <c r="N5" s="55" t="s">
        <v>164</v>
      </c>
      <c r="O5" s="56" t="s">
        <v>120</v>
      </c>
      <c r="P5" s="55" t="s">
        <v>368</v>
      </c>
      <c r="Q5" s="55" t="s">
        <v>124</v>
      </c>
      <c r="R5" s="56" t="s">
        <v>120</v>
      </c>
      <c r="S5" s="55" t="s">
        <v>279</v>
      </c>
      <c r="T5" s="55" t="s">
        <v>123</v>
      </c>
      <c r="U5" s="56" t="s">
        <v>120</v>
      </c>
      <c r="V5" s="55"/>
      <c r="W5" s="55"/>
      <c r="X5" s="56" t="s">
        <v>120</v>
      </c>
      <c r="Y5" s="55"/>
      <c r="Z5" s="55"/>
      <c r="AA5" s="56" t="s">
        <v>120</v>
      </c>
      <c r="AB5" s="186"/>
      <c r="AC5" s="57" t="s">
        <v>125</v>
      </c>
      <c r="AD5" s="57">
        <f>AL15</f>
        <v>90.5</v>
      </c>
      <c r="AE5" s="58" t="s">
        <v>126</v>
      </c>
      <c r="AF5" s="50">
        <f>AI6</f>
        <v>5.5</v>
      </c>
      <c r="AG5" s="27"/>
      <c r="AH5" s="27"/>
      <c r="AI5" s="29"/>
      <c r="AJ5" s="27" t="s">
        <v>280</v>
      </c>
      <c r="AK5" s="27" t="s">
        <v>281</v>
      </c>
      <c r="AL5" s="27" t="s">
        <v>282</v>
      </c>
      <c r="AM5" s="27" t="s">
        <v>283</v>
      </c>
    </row>
    <row r="6" spans="1:39" ht="27.95" customHeight="1">
      <c r="B6" s="60" t="s">
        <v>131</v>
      </c>
      <c r="C6" s="184"/>
      <c r="D6" s="61" t="s">
        <v>132</v>
      </c>
      <c r="E6" s="67"/>
      <c r="F6" s="61">
        <v>76</v>
      </c>
      <c r="G6" s="61" t="s">
        <v>233</v>
      </c>
      <c r="H6" s="61"/>
      <c r="I6" s="61">
        <v>87</v>
      </c>
      <c r="J6" s="61" t="s">
        <v>284</v>
      </c>
      <c r="K6" s="61"/>
      <c r="L6" s="61">
        <v>48</v>
      </c>
      <c r="M6" s="61" t="s">
        <v>285</v>
      </c>
      <c r="N6" s="61"/>
      <c r="O6" s="61">
        <v>40</v>
      </c>
      <c r="P6" s="61" t="s">
        <v>37</v>
      </c>
      <c r="Q6" s="61"/>
      <c r="R6" s="61">
        <v>90</v>
      </c>
      <c r="S6" s="61" t="s">
        <v>286</v>
      </c>
      <c r="T6" s="61"/>
      <c r="U6" s="61">
        <v>15</v>
      </c>
      <c r="V6" s="61"/>
      <c r="W6" s="61"/>
      <c r="X6" s="61"/>
      <c r="Y6" s="61"/>
      <c r="Z6" s="61"/>
      <c r="AA6" s="61"/>
      <c r="AB6" s="187"/>
      <c r="AC6" s="57" t="s">
        <v>137</v>
      </c>
      <c r="AD6" s="62">
        <f>AK15</f>
        <v>22</v>
      </c>
      <c r="AE6" s="58" t="s">
        <v>138</v>
      </c>
      <c r="AF6" s="50">
        <f>AI7</f>
        <v>2.1</v>
      </c>
      <c r="AG6" s="42"/>
      <c r="AH6" s="52" t="s">
        <v>174</v>
      </c>
      <c r="AI6" s="29">
        <v>5.5</v>
      </c>
      <c r="AJ6" s="29">
        <f>AI6*2</f>
        <v>11</v>
      </c>
      <c r="AK6" s="29"/>
      <c r="AL6" s="29">
        <f>AI6*15</f>
        <v>82.5</v>
      </c>
      <c r="AM6" s="29">
        <f>AJ6*4+AL6*4</f>
        <v>374</v>
      </c>
    </row>
    <row r="7" spans="1:39" ht="27.95" customHeight="1">
      <c r="B7" s="60">
        <v>13</v>
      </c>
      <c r="C7" s="184"/>
      <c r="D7" s="61" t="s">
        <v>198</v>
      </c>
      <c r="E7" s="61"/>
      <c r="F7" s="61">
        <v>30</v>
      </c>
      <c r="G7" s="61" t="s">
        <v>142</v>
      </c>
      <c r="H7" s="63"/>
      <c r="I7" s="61">
        <v>5</v>
      </c>
      <c r="J7" s="61" t="s">
        <v>143</v>
      </c>
      <c r="K7" s="61"/>
      <c r="L7" s="61">
        <v>4</v>
      </c>
      <c r="M7" s="61" t="s">
        <v>287</v>
      </c>
      <c r="N7" s="61"/>
      <c r="O7" s="65">
        <v>14</v>
      </c>
      <c r="P7" s="66" t="s">
        <v>150</v>
      </c>
      <c r="Q7" s="61"/>
      <c r="R7" s="65" t="s">
        <v>141</v>
      </c>
      <c r="S7" s="61" t="s">
        <v>143</v>
      </c>
      <c r="T7" s="61"/>
      <c r="U7" s="61">
        <v>4</v>
      </c>
      <c r="V7" s="61"/>
      <c r="W7" s="61"/>
      <c r="X7" s="65"/>
      <c r="Y7" s="61"/>
      <c r="Z7" s="67"/>
      <c r="AA7" s="61"/>
      <c r="AB7" s="187"/>
      <c r="AC7" s="57" t="s">
        <v>145</v>
      </c>
      <c r="AD7" s="62">
        <f>AJ15</f>
        <v>27.300000000000004</v>
      </c>
      <c r="AE7" s="50" t="s">
        <v>146</v>
      </c>
      <c r="AF7" s="50">
        <f>AI8</f>
        <v>1.6</v>
      </c>
      <c r="AG7" s="27"/>
      <c r="AH7" s="68" t="s">
        <v>288</v>
      </c>
      <c r="AI7" s="29">
        <v>2.1</v>
      </c>
      <c r="AJ7" s="69">
        <f>AI7*7</f>
        <v>14.700000000000001</v>
      </c>
      <c r="AK7" s="29">
        <f>AI7*5</f>
        <v>10.5</v>
      </c>
      <c r="AL7" s="29" t="s">
        <v>274</v>
      </c>
      <c r="AM7" s="70">
        <f>AJ7*4+AK7*9</f>
        <v>153.30000000000001</v>
      </c>
    </row>
    <row r="8" spans="1:39" ht="27.95" customHeight="1">
      <c r="B8" s="60" t="s">
        <v>149</v>
      </c>
      <c r="C8" s="184"/>
      <c r="D8" s="61"/>
      <c r="E8" s="61"/>
      <c r="F8" s="61"/>
      <c r="G8" s="61"/>
      <c r="H8" s="63"/>
      <c r="I8" s="65"/>
      <c r="J8" s="61" t="s">
        <v>176</v>
      </c>
      <c r="K8" s="61"/>
      <c r="L8" s="61">
        <v>9</v>
      </c>
      <c r="M8" s="61" t="s">
        <v>142</v>
      </c>
      <c r="N8" s="63"/>
      <c r="O8" s="65">
        <v>1</v>
      </c>
      <c r="P8" s="61"/>
      <c r="Q8" s="61"/>
      <c r="R8" s="65"/>
      <c r="S8" s="61" t="s">
        <v>142</v>
      </c>
      <c r="T8" s="61"/>
      <c r="U8" s="65">
        <v>1</v>
      </c>
      <c r="V8" s="61"/>
      <c r="W8" s="61"/>
      <c r="X8" s="65"/>
      <c r="Y8" s="61"/>
      <c r="Z8" s="61"/>
      <c r="AA8" s="65"/>
      <c r="AB8" s="187"/>
      <c r="AC8" s="71" t="s">
        <v>152</v>
      </c>
      <c r="AD8" s="62">
        <f>AM15</f>
        <v>669.2</v>
      </c>
      <c r="AE8" s="58" t="s">
        <v>153</v>
      </c>
      <c r="AF8" s="50">
        <f>AI9</f>
        <v>2.2999999999999998</v>
      </c>
      <c r="AG8" s="42"/>
      <c r="AH8" s="27" t="s">
        <v>154</v>
      </c>
      <c r="AI8" s="29">
        <v>1.6</v>
      </c>
      <c r="AJ8" s="29">
        <f>AI8*1</f>
        <v>1.6</v>
      </c>
      <c r="AK8" s="29" t="s">
        <v>179</v>
      </c>
      <c r="AL8" s="29">
        <f>AI8*5</f>
        <v>8</v>
      </c>
      <c r="AM8" s="29">
        <f>AJ8*4+AL8*4</f>
        <v>38.4</v>
      </c>
    </row>
    <row r="9" spans="1:39" ht="27.95" customHeight="1">
      <c r="B9" s="189" t="s">
        <v>224</v>
      </c>
      <c r="C9" s="184"/>
      <c r="D9" s="61"/>
      <c r="E9" s="61"/>
      <c r="F9" s="61"/>
      <c r="G9" s="61"/>
      <c r="H9" s="63"/>
      <c r="I9" s="65"/>
      <c r="J9" s="61" t="s">
        <v>142</v>
      </c>
      <c r="K9" s="64"/>
      <c r="L9" s="61">
        <v>1</v>
      </c>
      <c r="M9" s="61"/>
      <c r="N9" s="63"/>
      <c r="O9" s="61"/>
      <c r="P9" s="66"/>
      <c r="Q9" s="64"/>
      <c r="R9" s="66"/>
      <c r="S9" s="61" t="s">
        <v>188</v>
      </c>
      <c r="T9" s="61"/>
      <c r="U9" s="65">
        <v>1</v>
      </c>
      <c r="V9" s="66"/>
      <c r="W9" s="64"/>
      <c r="X9" s="66"/>
      <c r="Y9" s="61"/>
      <c r="Z9" s="61"/>
      <c r="AA9" s="65"/>
      <c r="AB9" s="187"/>
      <c r="AC9" s="71"/>
      <c r="AD9" s="57"/>
      <c r="AE9" s="50" t="s">
        <v>158</v>
      </c>
      <c r="AF9" s="50">
        <f>AI10</f>
        <v>0</v>
      </c>
      <c r="AG9" s="27"/>
      <c r="AH9" s="27" t="s">
        <v>186</v>
      </c>
      <c r="AI9" s="29">
        <v>2.2999999999999998</v>
      </c>
      <c r="AJ9" s="29"/>
      <c r="AK9" s="29">
        <f>AI9*5</f>
        <v>11.5</v>
      </c>
      <c r="AL9" s="29" t="s">
        <v>179</v>
      </c>
      <c r="AM9" s="29">
        <f>AK9*9</f>
        <v>103.5</v>
      </c>
    </row>
    <row r="10" spans="1:39" ht="27.95" customHeight="1">
      <c r="B10" s="189"/>
      <c r="C10" s="185"/>
      <c r="D10" s="61"/>
      <c r="E10" s="61"/>
      <c r="F10" s="61"/>
      <c r="G10" s="61"/>
      <c r="H10" s="61"/>
      <c r="I10" s="65"/>
      <c r="J10" s="61"/>
      <c r="K10" s="64"/>
      <c r="L10" s="61"/>
      <c r="M10" s="66"/>
      <c r="N10" s="63"/>
      <c r="O10" s="61"/>
      <c r="P10" s="61"/>
      <c r="Q10" s="64"/>
      <c r="R10" s="61"/>
      <c r="S10" s="61"/>
      <c r="T10" s="61"/>
      <c r="U10" s="61"/>
      <c r="V10" s="61"/>
      <c r="W10" s="64"/>
      <c r="X10" s="61"/>
      <c r="Y10" s="61"/>
      <c r="Z10" s="61"/>
      <c r="AA10" s="61"/>
      <c r="AB10" s="187"/>
      <c r="AC10" s="62"/>
      <c r="AD10" s="62"/>
      <c r="AE10" s="72"/>
      <c r="AF10" s="50"/>
      <c r="AG10" s="42"/>
      <c r="AH10" s="27" t="s">
        <v>161</v>
      </c>
      <c r="AL10" s="27">
        <f>AI10*15</f>
        <v>0</v>
      </c>
    </row>
    <row r="11" spans="1:39" s="73" customFormat="1" ht="27.95" hidden="1" customHeight="1">
      <c r="B11" s="74"/>
      <c r="C11" s="75"/>
      <c r="D11" s="61"/>
      <c r="E11" s="61"/>
      <c r="F11" s="61"/>
      <c r="G11" s="61"/>
      <c r="H11" s="61"/>
      <c r="I11" s="65"/>
      <c r="J11" s="61"/>
      <c r="K11" s="64"/>
      <c r="L11" s="61"/>
      <c r="M11" s="61"/>
      <c r="N11" s="63"/>
      <c r="O11" s="61"/>
      <c r="P11" s="61"/>
      <c r="Q11" s="64"/>
      <c r="R11" s="61"/>
      <c r="S11" s="61"/>
      <c r="T11" s="61"/>
      <c r="U11" s="61"/>
      <c r="V11" s="61"/>
      <c r="W11" s="64"/>
      <c r="X11" s="61"/>
      <c r="Y11" s="61"/>
      <c r="Z11" s="61"/>
      <c r="AA11" s="61"/>
      <c r="AB11" s="187"/>
      <c r="AC11" s="76"/>
      <c r="AD11" s="76"/>
      <c r="AE11" s="77"/>
      <c r="AF11" s="78"/>
      <c r="AG11" s="79"/>
      <c r="AH11" s="80"/>
      <c r="AI11" s="52"/>
      <c r="AJ11" s="80"/>
      <c r="AK11" s="80"/>
      <c r="AL11" s="80"/>
      <c r="AM11" s="80"/>
    </row>
    <row r="12" spans="1:39" s="73" customFormat="1" ht="27.95" hidden="1" customHeight="1">
      <c r="B12" s="74"/>
      <c r="C12" s="75"/>
      <c r="D12" s="61"/>
      <c r="E12" s="61"/>
      <c r="F12" s="61"/>
      <c r="G12" s="61"/>
      <c r="H12" s="61"/>
      <c r="I12" s="65"/>
      <c r="J12" s="61"/>
      <c r="K12" s="64"/>
      <c r="L12" s="61"/>
      <c r="M12" s="61"/>
      <c r="N12" s="63"/>
      <c r="O12" s="61"/>
      <c r="P12" s="61"/>
      <c r="Q12" s="64"/>
      <c r="R12" s="61"/>
      <c r="S12" s="61"/>
      <c r="T12" s="61"/>
      <c r="U12" s="61"/>
      <c r="V12" s="61"/>
      <c r="W12" s="64"/>
      <c r="X12" s="61"/>
      <c r="Y12" s="61"/>
      <c r="Z12" s="61"/>
      <c r="AA12" s="61"/>
      <c r="AB12" s="187"/>
      <c r="AC12" s="76"/>
      <c r="AD12" s="76"/>
      <c r="AE12" s="77"/>
      <c r="AF12" s="78"/>
      <c r="AG12" s="79"/>
      <c r="AH12" s="80"/>
      <c r="AI12" s="52"/>
      <c r="AJ12" s="80"/>
      <c r="AK12" s="80"/>
      <c r="AL12" s="80"/>
      <c r="AM12" s="80"/>
    </row>
    <row r="13" spans="1:39" s="73" customFormat="1" ht="27.95" hidden="1" customHeight="1">
      <c r="B13" s="74"/>
      <c r="C13" s="75"/>
      <c r="D13" s="61"/>
      <c r="E13" s="61"/>
      <c r="F13" s="61"/>
      <c r="G13" s="61"/>
      <c r="H13" s="61"/>
      <c r="I13" s="65"/>
      <c r="J13" s="61"/>
      <c r="K13" s="64"/>
      <c r="L13" s="61"/>
      <c r="M13" s="61"/>
      <c r="N13" s="63"/>
      <c r="O13" s="61"/>
      <c r="P13" s="61"/>
      <c r="Q13" s="64"/>
      <c r="R13" s="61"/>
      <c r="S13" s="61"/>
      <c r="T13" s="61"/>
      <c r="U13" s="61"/>
      <c r="V13" s="61"/>
      <c r="W13" s="64"/>
      <c r="X13" s="61"/>
      <c r="Y13" s="61"/>
      <c r="Z13" s="61"/>
      <c r="AA13" s="61"/>
      <c r="AB13" s="187"/>
      <c r="AC13" s="76"/>
      <c r="AD13" s="76"/>
      <c r="AE13" s="77"/>
      <c r="AF13" s="78"/>
      <c r="AG13" s="79"/>
      <c r="AH13" s="80"/>
      <c r="AI13" s="52"/>
      <c r="AJ13" s="80"/>
      <c r="AK13" s="80"/>
      <c r="AL13" s="80"/>
      <c r="AM13" s="80"/>
    </row>
    <row r="14" spans="1:39" s="73" customFormat="1" ht="27.95" hidden="1" customHeight="1">
      <c r="B14" s="74"/>
      <c r="C14" s="75"/>
      <c r="D14" s="61"/>
      <c r="E14" s="61"/>
      <c r="F14" s="61"/>
      <c r="G14" s="61"/>
      <c r="H14" s="61"/>
      <c r="I14" s="65"/>
      <c r="J14" s="61"/>
      <c r="K14" s="64"/>
      <c r="L14" s="61"/>
      <c r="M14" s="61"/>
      <c r="N14" s="63"/>
      <c r="O14" s="61"/>
      <c r="P14" s="61"/>
      <c r="Q14" s="64"/>
      <c r="R14" s="61"/>
      <c r="S14" s="61"/>
      <c r="T14" s="61"/>
      <c r="U14" s="61"/>
      <c r="V14" s="61"/>
      <c r="W14" s="64"/>
      <c r="X14" s="61"/>
      <c r="Y14" s="61"/>
      <c r="Z14" s="61"/>
      <c r="AA14" s="61"/>
      <c r="AB14" s="187"/>
      <c r="AC14" s="76"/>
      <c r="AD14" s="76"/>
      <c r="AE14" s="77"/>
      <c r="AF14" s="78"/>
      <c r="AG14" s="79"/>
      <c r="AH14" s="80"/>
      <c r="AI14" s="52"/>
      <c r="AJ14" s="80"/>
      <c r="AK14" s="80"/>
      <c r="AL14" s="80"/>
      <c r="AM14" s="80"/>
    </row>
    <row r="15" spans="1:39" ht="27.95" customHeight="1">
      <c r="B15" s="81" t="s">
        <v>162</v>
      </c>
      <c r="C15" s="82"/>
      <c r="D15" s="61"/>
      <c r="E15" s="64"/>
      <c r="F15" s="61"/>
      <c r="G15" s="61"/>
      <c r="H15" s="61"/>
      <c r="I15" s="61"/>
      <c r="J15" s="61"/>
      <c r="K15" s="61"/>
      <c r="L15" s="61"/>
      <c r="M15" s="61"/>
      <c r="N15" s="63"/>
      <c r="O15" s="61"/>
      <c r="P15" s="61"/>
      <c r="Q15" s="64"/>
      <c r="R15" s="61"/>
      <c r="S15" s="61"/>
      <c r="T15" s="64"/>
      <c r="U15" s="61"/>
      <c r="V15" s="61"/>
      <c r="W15" s="64"/>
      <c r="X15" s="61"/>
      <c r="Y15" s="61"/>
      <c r="Z15" s="64"/>
      <c r="AA15" s="61"/>
      <c r="AB15" s="187"/>
      <c r="AC15" s="71"/>
      <c r="AD15" s="71"/>
      <c r="AE15" s="83"/>
      <c r="AF15" s="50"/>
      <c r="AG15" s="27"/>
      <c r="AJ15" s="27">
        <f>SUM(AJ6:AJ10)</f>
        <v>27.300000000000004</v>
      </c>
      <c r="AK15" s="27">
        <f>SUM(AK6:AK10)</f>
        <v>22</v>
      </c>
      <c r="AL15" s="27">
        <f>SUM(AL6:AL10)</f>
        <v>90.5</v>
      </c>
      <c r="AM15" s="27">
        <f>AJ15*4+AK15*9+AL15*4</f>
        <v>669.2</v>
      </c>
    </row>
    <row r="16" spans="1:39" ht="27.95" customHeight="1">
      <c r="A16" s="84"/>
      <c r="B16" s="85"/>
      <c r="C16" s="86"/>
      <c r="D16" s="64"/>
      <c r="E16" s="64"/>
      <c r="F16" s="61"/>
      <c r="G16" s="61"/>
      <c r="H16" s="61"/>
      <c r="I16" s="87"/>
      <c r="J16" s="61"/>
      <c r="K16" s="61"/>
      <c r="L16" s="87"/>
      <c r="M16" s="61"/>
      <c r="N16" s="63"/>
      <c r="O16" s="87"/>
      <c r="P16" s="61"/>
      <c r="Q16" s="64"/>
      <c r="R16" s="61"/>
      <c r="S16" s="61"/>
      <c r="T16" s="64"/>
      <c r="U16" s="87"/>
      <c r="V16" s="61"/>
      <c r="W16" s="64"/>
      <c r="X16" s="61"/>
      <c r="Y16" s="61"/>
      <c r="Z16" s="64"/>
      <c r="AA16" s="87"/>
      <c r="AB16" s="188"/>
      <c r="AC16" s="62"/>
      <c r="AD16" s="62"/>
      <c r="AE16" s="72"/>
      <c r="AF16" s="50"/>
      <c r="AG16" s="42"/>
      <c r="AJ16" s="88">
        <f>AJ15*4/AM15</f>
        <v>0.16317991631799164</v>
      </c>
      <c r="AK16" s="88">
        <f>AK15*9/AM15</f>
        <v>0.29587567244471008</v>
      </c>
      <c r="AL16" s="88">
        <f>AL15*4/AM15</f>
        <v>0.54094441123729819</v>
      </c>
    </row>
    <row r="17" spans="1:39" s="53" customFormat="1" ht="65.099999999999994" customHeight="1">
      <c r="B17" s="54">
        <v>12</v>
      </c>
      <c r="C17" s="183"/>
      <c r="D17" s="55" t="s">
        <v>44</v>
      </c>
      <c r="E17" s="55" t="s">
        <v>119</v>
      </c>
      <c r="F17" s="56" t="s">
        <v>120</v>
      </c>
      <c r="G17" s="55" t="s">
        <v>47</v>
      </c>
      <c r="H17" s="55" t="s">
        <v>164</v>
      </c>
      <c r="I17" s="56" t="s">
        <v>120</v>
      </c>
      <c r="J17" s="55" t="s">
        <v>52</v>
      </c>
      <c r="K17" s="55" t="s">
        <v>123</v>
      </c>
      <c r="L17" s="56" t="s">
        <v>120</v>
      </c>
      <c r="M17" s="55" t="s">
        <v>57</v>
      </c>
      <c r="N17" s="55" t="s">
        <v>164</v>
      </c>
      <c r="O17" s="56" t="s">
        <v>120</v>
      </c>
      <c r="P17" s="55" t="s">
        <v>375</v>
      </c>
      <c r="Q17" s="55" t="s">
        <v>124</v>
      </c>
      <c r="R17" s="56" t="s">
        <v>120</v>
      </c>
      <c r="S17" s="55" t="s">
        <v>61</v>
      </c>
      <c r="T17" s="55" t="s">
        <v>123</v>
      </c>
      <c r="U17" s="56" t="s">
        <v>120</v>
      </c>
      <c r="V17" s="55"/>
      <c r="W17" s="55"/>
      <c r="X17" s="56" t="s">
        <v>120</v>
      </c>
      <c r="Y17" s="55"/>
      <c r="Z17" s="55"/>
      <c r="AA17" s="56" t="s">
        <v>120</v>
      </c>
      <c r="AB17" s="186" t="s">
        <v>289</v>
      </c>
      <c r="AC17" s="57" t="s">
        <v>125</v>
      </c>
      <c r="AD17" s="57">
        <f>AL27</f>
        <v>106.5</v>
      </c>
      <c r="AE17" s="58" t="s">
        <v>126</v>
      </c>
      <c r="AF17" s="50">
        <f>AI18</f>
        <v>5.5</v>
      </c>
      <c r="AG17" s="27"/>
      <c r="AH17" s="27"/>
      <c r="AI17" s="29"/>
      <c r="AJ17" s="27" t="s">
        <v>280</v>
      </c>
      <c r="AK17" s="27" t="s">
        <v>281</v>
      </c>
      <c r="AL17" s="27" t="s">
        <v>282</v>
      </c>
      <c r="AM17" s="27" t="s">
        <v>283</v>
      </c>
    </row>
    <row r="18" spans="1:39" ht="27.95" customHeight="1">
      <c r="B18" s="60" t="s">
        <v>131</v>
      </c>
      <c r="C18" s="184"/>
      <c r="D18" s="61" t="s">
        <v>132</v>
      </c>
      <c r="E18" s="67"/>
      <c r="F18" s="61">
        <v>70</v>
      </c>
      <c r="G18" s="61" t="s">
        <v>143</v>
      </c>
      <c r="H18" s="61"/>
      <c r="I18" s="61">
        <v>53</v>
      </c>
      <c r="J18" s="61" t="s">
        <v>290</v>
      </c>
      <c r="K18" s="61"/>
      <c r="L18" s="61">
        <v>45</v>
      </c>
      <c r="M18" s="61" t="s">
        <v>199</v>
      </c>
      <c r="N18" s="67"/>
      <c r="O18" s="61">
        <v>45</v>
      </c>
      <c r="P18" s="61" t="s">
        <v>291</v>
      </c>
      <c r="Q18" s="61"/>
      <c r="R18" s="61">
        <v>90</v>
      </c>
      <c r="S18" s="61" t="s">
        <v>171</v>
      </c>
      <c r="T18" s="61"/>
      <c r="U18" s="61">
        <v>15</v>
      </c>
      <c r="V18" s="61"/>
      <c r="W18" s="61"/>
      <c r="X18" s="61"/>
      <c r="Y18" s="61"/>
      <c r="Z18" s="61"/>
      <c r="AA18" s="61"/>
      <c r="AB18" s="187"/>
      <c r="AC18" s="57" t="s">
        <v>137</v>
      </c>
      <c r="AD18" s="62">
        <f>AK27</f>
        <v>21.5</v>
      </c>
      <c r="AE18" s="58" t="s">
        <v>138</v>
      </c>
      <c r="AF18" s="50">
        <f>AI19</f>
        <v>2</v>
      </c>
      <c r="AG18" s="42"/>
      <c r="AH18" s="52" t="s">
        <v>139</v>
      </c>
      <c r="AI18" s="29">
        <v>5.5</v>
      </c>
      <c r="AJ18" s="29">
        <f>AI18*2</f>
        <v>11</v>
      </c>
      <c r="AK18" s="29"/>
      <c r="AL18" s="29">
        <f>AI18*15</f>
        <v>82.5</v>
      </c>
      <c r="AM18" s="29">
        <f>AJ18*4+AL18*4</f>
        <v>374</v>
      </c>
    </row>
    <row r="19" spans="1:39" ht="27.95" customHeight="1">
      <c r="B19" s="60">
        <v>14</v>
      </c>
      <c r="C19" s="184"/>
      <c r="D19" s="61" t="s">
        <v>292</v>
      </c>
      <c r="E19" s="61"/>
      <c r="F19" s="61">
        <v>30</v>
      </c>
      <c r="G19" s="61" t="s">
        <v>176</v>
      </c>
      <c r="H19" s="63"/>
      <c r="I19" s="61">
        <v>15</v>
      </c>
      <c r="J19" s="61" t="s">
        <v>142</v>
      </c>
      <c r="K19" s="64"/>
      <c r="L19" s="61">
        <v>2</v>
      </c>
      <c r="M19" s="61" t="s">
        <v>200</v>
      </c>
      <c r="N19" s="61"/>
      <c r="O19" s="65">
        <v>5</v>
      </c>
      <c r="P19" s="66" t="s">
        <v>150</v>
      </c>
      <c r="Q19" s="61"/>
      <c r="R19" s="65" t="s">
        <v>141</v>
      </c>
      <c r="S19" s="61" t="s">
        <v>293</v>
      </c>
      <c r="T19" s="61"/>
      <c r="U19" s="61">
        <v>7</v>
      </c>
      <c r="V19" s="61"/>
      <c r="W19" s="61"/>
      <c r="X19" s="65"/>
      <c r="Y19" s="61"/>
      <c r="Z19" s="67"/>
      <c r="AA19" s="61"/>
      <c r="AB19" s="187"/>
      <c r="AC19" s="57" t="s">
        <v>145</v>
      </c>
      <c r="AD19" s="62">
        <f>AJ27</f>
        <v>26.8</v>
      </c>
      <c r="AE19" s="50" t="s">
        <v>146</v>
      </c>
      <c r="AF19" s="50">
        <f>AI20</f>
        <v>1.8</v>
      </c>
      <c r="AG19" s="27"/>
      <c r="AH19" s="68" t="s">
        <v>222</v>
      </c>
      <c r="AI19" s="29">
        <v>2</v>
      </c>
      <c r="AJ19" s="69">
        <f>AI19*7</f>
        <v>14</v>
      </c>
      <c r="AK19" s="29">
        <f>AI19*5</f>
        <v>10</v>
      </c>
      <c r="AL19" s="29" t="s">
        <v>155</v>
      </c>
      <c r="AM19" s="70">
        <f>AJ19*4+AK19*9</f>
        <v>146</v>
      </c>
    </row>
    <row r="20" spans="1:39" ht="27.95" customHeight="1">
      <c r="B20" s="60" t="s">
        <v>149</v>
      </c>
      <c r="C20" s="184"/>
      <c r="D20" s="61"/>
      <c r="E20" s="61"/>
      <c r="F20" s="61"/>
      <c r="G20" s="61" t="s">
        <v>294</v>
      </c>
      <c r="H20" s="63"/>
      <c r="I20" s="65">
        <v>10</v>
      </c>
      <c r="J20" s="61" t="s">
        <v>143</v>
      </c>
      <c r="K20" s="61"/>
      <c r="L20" s="61">
        <v>11</v>
      </c>
      <c r="M20" s="61" t="s">
        <v>142</v>
      </c>
      <c r="N20" s="63"/>
      <c r="O20" s="65">
        <v>1</v>
      </c>
      <c r="P20" s="61"/>
      <c r="Q20" s="61"/>
      <c r="R20" s="65"/>
      <c r="S20" s="61" t="s">
        <v>142</v>
      </c>
      <c r="T20" s="61"/>
      <c r="U20" s="65">
        <v>1</v>
      </c>
      <c r="V20" s="61"/>
      <c r="W20" s="61"/>
      <c r="X20" s="65"/>
      <c r="Y20" s="61"/>
      <c r="Z20" s="61"/>
      <c r="AA20" s="65"/>
      <c r="AB20" s="187"/>
      <c r="AC20" s="71" t="s">
        <v>152</v>
      </c>
      <c r="AD20" s="62">
        <f>AM27</f>
        <v>726.7</v>
      </c>
      <c r="AE20" s="58" t="s">
        <v>153</v>
      </c>
      <c r="AF20" s="50">
        <f>AI21</f>
        <v>2.2999999999999998</v>
      </c>
      <c r="AG20" s="42"/>
      <c r="AH20" s="27" t="s">
        <v>154</v>
      </c>
      <c r="AI20" s="29">
        <v>1.8</v>
      </c>
      <c r="AJ20" s="29">
        <f>AI20*1</f>
        <v>1.8</v>
      </c>
      <c r="AK20" s="29" t="s">
        <v>179</v>
      </c>
      <c r="AL20" s="29">
        <f>AI20*5</f>
        <v>9</v>
      </c>
      <c r="AM20" s="29">
        <f>AJ20*4+AL20*4</f>
        <v>43.2</v>
      </c>
    </row>
    <row r="21" spans="1:39" ht="27.95" customHeight="1">
      <c r="B21" s="189" t="s">
        <v>240</v>
      </c>
      <c r="C21" s="184"/>
      <c r="D21" s="61"/>
      <c r="E21" s="61"/>
      <c r="F21" s="61"/>
      <c r="G21" s="61" t="s">
        <v>140</v>
      </c>
      <c r="H21" s="63"/>
      <c r="I21" s="65" t="s">
        <v>141</v>
      </c>
      <c r="J21" s="61"/>
      <c r="K21" s="64"/>
      <c r="L21" s="61"/>
      <c r="M21" s="61" t="s">
        <v>295</v>
      </c>
      <c r="N21" s="63"/>
      <c r="O21" s="61" t="s">
        <v>141</v>
      </c>
      <c r="P21" s="66"/>
      <c r="Q21" s="64"/>
      <c r="R21" s="66"/>
      <c r="S21" s="61" t="s">
        <v>188</v>
      </c>
      <c r="T21" s="61"/>
      <c r="U21" s="65">
        <v>1</v>
      </c>
      <c r="V21" s="66"/>
      <c r="W21" s="64"/>
      <c r="X21" s="66"/>
      <c r="Y21" s="61"/>
      <c r="Z21" s="61"/>
      <c r="AA21" s="65"/>
      <c r="AB21" s="187"/>
      <c r="AC21" s="71"/>
      <c r="AD21" s="57"/>
      <c r="AE21" s="50" t="s">
        <v>158</v>
      </c>
      <c r="AF21" s="50">
        <f>AI22</f>
        <v>1</v>
      </c>
      <c r="AG21" s="27"/>
      <c r="AH21" s="27" t="s">
        <v>186</v>
      </c>
      <c r="AI21" s="29">
        <v>2.2999999999999998</v>
      </c>
      <c r="AJ21" s="29"/>
      <c r="AK21" s="29">
        <f>AI21*5</f>
        <v>11.5</v>
      </c>
      <c r="AL21" s="29" t="s">
        <v>179</v>
      </c>
      <c r="AM21" s="29">
        <f>AK21*9</f>
        <v>103.5</v>
      </c>
    </row>
    <row r="22" spans="1:39" ht="27.95" customHeight="1">
      <c r="B22" s="189"/>
      <c r="C22" s="185"/>
      <c r="D22" s="61"/>
      <c r="E22" s="61"/>
      <c r="F22" s="61"/>
      <c r="G22" s="61"/>
      <c r="H22" s="61"/>
      <c r="I22" s="65"/>
      <c r="J22" s="61"/>
      <c r="K22" s="64"/>
      <c r="L22" s="61"/>
      <c r="M22" s="66"/>
      <c r="N22" s="63"/>
      <c r="O22" s="61"/>
      <c r="P22" s="61"/>
      <c r="Q22" s="64"/>
      <c r="R22" s="61"/>
      <c r="S22" s="61" t="s">
        <v>225</v>
      </c>
      <c r="T22" s="61"/>
      <c r="U22" s="61" t="s">
        <v>141</v>
      </c>
      <c r="V22" s="61"/>
      <c r="W22" s="64"/>
      <c r="X22" s="61"/>
      <c r="Y22" s="61"/>
      <c r="Z22" s="61"/>
      <c r="AA22" s="61"/>
      <c r="AB22" s="187"/>
      <c r="AC22" s="62"/>
      <c r="AD22" s="62"/>
      <c r="AE22" s="72"/>
      <c r="AF22" s="50"/>
      <c r="AG22" s="42"/>
      <c r="AH22" s="27" t="s">
        <v>251</v>
      </c>
      <c r="AI22" s="29">
        <v>1</v>
      </c>
      <c r="AL22" s="27">
        <f>AI22*15</f>
        <v>15</v>
      </c>
    </row>
    <row r="23" spans="1:39" s="73" customFormat="1" ht="27.95" hidden="1" customHeight="1">
      <c r="B23" s="74"/>
      <c r="C23" s="75"/>
      <c r="D23" s="61"/>
      <c r="E23" s="61"/>
      <c r="F23" s="61"/>
      <c r="G23" s="61"/>
      <c r="H23" s="61"/>
      <c r="I23" s="65"/>
      <c r="J23" s="61"/>
      <c r="K23" s="64"/>
      <c r="L23" s="61"/>
      <c r="M23" s="61"/>
      <c r="N23" s="63"/>
      <c r="O23" s="61"/>
      <c r="P23" s="61"/>
      <c r="Q23" s="64"/>
      <c r="R23" s="61"/>
      <c r="S23" s="61"/>
      <c r="T23" s="61"/>
      <c r="U23" s="61"/>
      <c r="V23" s="61"/>
      <c r="W23" s="64"/>
      <c r="X23" s="61"/>
      <c r="Y23" s="61"/>
      <c r="Z23" s="61"/>
      <c r="AA23" s="61"/>
      <c r="AB23" s="187"/>
      <c r="AC23" s="76"/>
      <c r="AD23" s="76"/>
      <c r="AE23" s="77"/>
      <c r="AF23" s="78"/>
      <c r="AG23" s="79"/>
      <c r="AH23" s="80"/>
      <c r="AI23" s="52"/>
      <c r="AJ23" s="80"/>
      <c r="AK23" s="80"/>
      <c r="AL23" s="80"/>
      <c r="AM23" s="80"/>
    </row>
    <row r="24" spans="1:39" s="73" customFormat="1" ht="27.95" hidden="1" customHeight="1">
      <c r="B24" s="74"/>
      <c r="C24" s="75"/>
      <c r="D24" s="61"/>
      <c r="E24" s="61"/>
      <c r="F24" s="61"/>
      <c r="G24" s="61"/>
      <c r="H24" s="61"/>
      <c r="I24" s="65"/>
      <c r="J24" s="61"/>
      <c r="K24" s="64"/>
      <c r="L24" s="61"/>
      <c r="M24" s="61"/>
      <c r="N24" s="63"/>
      <c r="O24" s="61"/>
      <c r="P24" s="61"/>
      <c r="Q24" s="64"/>
      <c r="R24" s="61"/>
      <c r="S24" s="61"/>
      <c r="T24" s="61"/>
      <c r="U24" s="61"/>
      <c r="V24" s="61"/>
      <c r="W24" s="64"/>
      <c r="X24" s="61"/>
      <c r="Y24" s="61"/>
      <c r="Z24" s="61"/>
      <c r="AA24" s="61"/>
      <c r="AB24" s="187"/>
      <c r="AC24" s="76"/>
      <c r="AD24" s="76"/>
      <c r="AE24" s="77"/>
      <c r="AF24" s="78"/>
      <c r="AG24" s="79"/>
      <c r="AH24" s="80"/>
      <c r="AI24" s="52"/>
      <c r="AJ24" s="80"/>
      <c r="AK24" s="80"/>
      <c r="AL24" s="80"/>
      <c r="AM24" s="80"/>
    </row>
    <row r="25" spans="1:39" s="73" customFormat="1" ht="27.95" hidden="1" customHeight="1">
      <c r="B25" s="74"/>
      <c r="C25" s="75"/>
      <c r="D25" s="61"/>
      <c r="E25" s="61"/>
      <c r="F25" s="61"/>
      <c r="G25" s="61"/>
      <c r="H25" s="61"/>
      <c r="I25" s="65"/>
      <c r="J25" s="61"/>
      <c r="K25" s="64"/>
      <c r="L25" s="61"/>
      <c r="M25" s="61"/>
      <c r="N25" s="63"/>
      <c r="O25" s="61"/>
      <c r="P25" s="61"/>
      <c r="Q25" s="64"/>
      <c r="R25" s="61"/>
      <c r="S25" s="61"/>
      <c r="T25" s="61"/>
      <c r="U25" s="61"/>
      <c r="V25" s="61"/>
      <c r="W25" s="64"/>
      <c r="X25" s="61"/>
      <c r="Y25" s="61"/>
      <c r="Z25" s="61"/>
      <c r="AA25" s="61"/>
      <c r="AB25" s="187"/>
      <c r="AC25" s="76"/>
      <c r="AD25" s="76"/>
      <c r="AE25" s="77"/>
      <c r="AF25" s="78"/>
      <c r="AG25" s="79"/>
      <c r="AH25" s="80"/>
      <c r="AI25" s="52"/>
      <c r="AJ25" s="80"/>
      <c r="AK25" s="80"/>
      <c r="AL25" s="80"/>
      <c r="AM25" s="80"/>
    </row>
    <row r="26" spans="1:39" s="73" customFormat="1" ht="27.95" hidden="1" customHeight="1">
      <c r="B26" s="74"/>
      <c r="C26" s="75"/>
      <c r="D26" s="61"/>
      <c r="E26" s="61"/>
      <c r="F26" s="61"/>
      <c r="G26" s="61"/>
      <c r="H26" s="61"/>
      <c r="I26" s="65"/>
      <c r="J26" s="61"/>
      <c r="K26" s="64"/>
      <c r="L26" s="61"/>
      <c r="M26" s="61"/>
      <c r="N26" s="63"/>
      <c r="O26" s="61"/>
      <c r="P26" s="61"/>
      <c r="Q26" s="64"/>
      <c r="R26" s="61"/>
      <c r="S26" s="61"/>
      <c r="T26" s="61"/>
      <c r="U26" s="61"/>
      <c r="V26" s="61"/>
      <c r="W26" s="64"/>
      <c r="X26" s="61"/>
      <c r="Y26" s="61"/>
      <c r="Z26" s="61"/>
      <c r="AA26" s="61"/>
      <c r="AB26" s="187"/>
      <c r="AC26" s="76"/>
      <c r="AD26" s="76"/>
      <c r="AE26" s="77"/>
      <c r="AF26" s="78"/>
      <c r="AG26" s="79"/>
      <c r="AH26" s="80"/>
      <c r="AI26" s="52"/>
      <c r="AJ26" s="80"/>
      <c r="AK26" s="80"/>
      <c r="AL26" s="80"/>
      <c r="AM26" s="80"/>
    </row>
    <row r="27" spans="1:39" ht="27.95" customHeight="1">
      <c r="B27" s="81" t="s">
        <v>162</v>
      </c>
      <c r="C27" s="82"/>
      <c r="D27" s="61"/>
      <c r="E27" s="64"/>
      <c r="F27" s="61"/>
      <c r="G27" s="61"/>
      <c r="H27" s="61"/>
      <c r="I27" s="61"/>
      <c r="J27" s="61"/>
      <c r="K27" s="61"/>
      <c r="L27" s="61"/>
      <c r="M27" s="61"/>
      <c r="N27" s="63"/>
      <c r="O27" s="61"/>
      <c r="P27" s="61"/>
      <c r="Q27" s="64"/>
      <c r="R27" s="61"/>
      <c r="S27" s="61"/>
      <c r="T27" s="64"/>
      <c r="U27" s="61"/>
      <c r="V27" s="61"/>
      <c r="W27" s="64"/>
      <c r="X27" s="61"/>
      <c r="Y27" s="61"/>
      <c r="Z27" s="64"/>
      <c r="AA27" s="61"/>
      <c r="AB27" s="187"/>
      <c r="AC27" s="71"/>
      <c r="AD27" s="71"/>
      <c r="AE27" s="83"/>
      <c r="AF27" s="50"/>
      <c r="AG27" s="27"/>
      <c r="AJ27" s="27">
        <f>SUM(AJ18:AJ22)</f>
        <v>26.8</v>
      </c>
      <c r="AK27" s="27">
        <f>SUM(AK18:AK22)</f>
        <v>21.5</v>
      </c>
      <c r="AL27" s="27">
        <f>SUM(AL18:AL22)</f>
        <v>106.5</v>
      </c>
      <c r="AM27" s="27">
        <f>AJ27*4+AK27*9+AL27*4</f>
        <v>726.7</v>
      </c>
    </row>
    <row r="28" spans="1:39" ht="27.95" customHeight="1">
      <c r="A28" s="84"/>
      <c r="B28" s="85"/>
      <c r="C28" s="86"/>
      <c r="D28" s="64"/>
      <c r="E28" s="64"/>
      <c r="F28" s="61"/>
      <c r="G28" s="61"/>
      <c r="H28" s="61"/>
      <c r="I28" s="87"/>
      <c r="J28" s="61"/>
      <c r="K28" s="61"/>
      <c r="L28" s="87"/>
      <c r="M28" s="61"/>
      <c r="N28" s="63"/>
      <c r="O28" s="87"/>
      <c r="P28" s="61"/>
      <c r="Q28" s="64"/>
      <c r="R28" s="61"/>
      <c r="S28" s="61"/>
      <c r="T28" s="64"/>
      <c r="U28" s="87"/>
      <c r="V28" s="61"/>
      <c r="W28" s="64"/>
      <c r="X28" s="61"/>
      <c r="Y28" s="61"/>
      <c r="Z28" s="64"/>
      <c r="AA28" s="87"/>
      <c r="AB28" s="188"/>
      <c r="AC28" s="62"/>
      <c r="AD28" s="62"/>
      <c r="AE28" s="72"/>
      <c r="AF28" s="50"/>
      <c r="AG28" s="42"/>
      <c r="AJ28" s="88">
        <f>AJ27*4/AM27</f>
        <v>0.14751616898307415</v>
      </c>
      <c r="AK28" s="88">
        <f>AK27*9/AM27</f>
        <v>0.2662721893491124</v>
      </c>
      <c r="AL28" s="88">
        <f>AL27*4/AM27</f>
        <v>0.58621164166781337</v>
      </c>
    </row>
    <row r="29" spans="1:39" s="53" customFormat="1" ht="65.099999999999994" customHeight="1">
      <c r="B29" s="54">
        <v>12</v>
      </c>
      <c r="C29" s="183"/>
      <c r="D29" s="55" t="s">
        <v>0</v>
      </c>
      <c r="E29" s="55" t="s">
        <v>119</v>
      </c>
      <c r="F29" s="56" t="s">
        <v>120</v>
      </c>
      <c r="G29" s="55" t="s">
        <v>48</v>
      </c>
      <c r="H29" s="55" t="s">
        <v>121</v>
      </c>
      <c r="I29" s="56" t="s">
        <v>120</v>
      </c>
      <c r="J29" s="55" t="s">
        <v>53</v>
      </c>
      <c r="K29" s="55" t="s">
        <v>123</v>
      </c>
      <c r="L29" s="56" t="s">
        <v>120</v>
      </c>
      <c r="M29" s="55" t="s">
        <v>376</v>
      </c>
      <c r="N29" s="55" t="s">
        <v>123</v>
      </c>
      <c r="O29" s="56" t="s">
        <v>120</v>
      </c>
      <c r="P29" s="55" t="s">
        <v>377</v>
      </c>
      <c r="Q29" s="55" t="s">
        <v>124</v>
      </c>
      <c r="R29" s="56" t="s">
        <v>120</v>
      </c>
      <c r="S29" s="55" t="s">
        <v>62</v>
      </c>
      <c r="T29" s="55" t="s">
        <v>123</v>
      </c>
      <c r="U29" s="56" t="s">
        <v>120</v>
      </c>
      <c r="V29" s="55"/>
      <c r="W29" s="55"/>
      <c r="X29" s="56" t="s">
        <v>120</v>
      </c>
      <c r="Y29" s="55"/>
      <c r="Z29" s="55"/>
      <c r="AA29" s="56" t="s">
        <v>120</v>
      </c>
      <c r="AB29" s="186"/>
      <c r="AC29" s="57" t="s">
        <v>125</v>
      </c>
      <c r="AD29" s="57">
        <f>AL39</f>
        <v>90</v>
      </c>
      <c r="AE29" s="58" t="s">
        <v>126</v>
      </c>
      <c r="AF29" s="50">
        <f>AI30</f>
        <v>5.5</v>
      </c>
      <c r="AG29" s="27"/>
      <c r="AH29" s="27"/>
      <c r="AI29" s="29"/>
      <c r="AJ29" s="27" t="s">
        <v>280</v>
      </c>
      <c r="AK29" s="27" t="s">
        <v>281</v>
      </c>
      <c r="AL29" s="27" t="s">
        <v>282</v>
      </c>
      <c r="AM29" s="27" t="s">
        <v>283</v>
      </c>
    </row>
    <row r="30" spans="1:39" ht="27.95" customHeight="1">
      <c r="B30" s="60" t="s">
        <v>131</v>
      </c>
      <c r="C30" s="184"/>
      <c r="D30" s="61" t="s">
        <v>132</v>
      </c>
      <c r="E30" s="67"/>
      <c r="F30" s="61">
        <v>108</v>
      </c>
      <c r="G30" s="61" t="s">
        <v>296</v>
      </c>
      <c r="H30" s="61"/>
      <c r="I30" s="61">
        <v>65</v>
      </c>
      <c r="J30" s="61" t="s">
        <v>297</v>
      </c>
      <c r="K30" s="61"/>
      <c r="L30" s="61">
        <v>18</v>
      </c>
      <c r="M30" s="61" t="s">
        <v>298</v>
      </c>
      <c r="N30" s="61"/>
      <c r="O30" s="61">
        <v>45</v>
      </c>
      <c r="P30" s="61" t="s">
        <v>269</v>
      </c>
      <c r="Q30" s="61"/>
      <c r="R30" s="61">
        <v>90</v>
      </c>
      <c r="S30" s="61" t="s">
        <v>173</v>
      </c>
      <c r="T30" s="61"/>
      <c r="U30" s="61">
        <v>16</v>
      </c>
      <c r="V30" s="61"/>
      <c r="W30" s="61"/>
      <c r="X30" s="61"/>
      <c r="Y30" s="61"/>
      <c r="Z30" s="61"/>
      <c r="AA30" s="61"/>
      <c r="AB30" s="187"/>
      <c r="AC30" s="57" t="s">
        <v>137</v>
      </c>
      <c r="AD30" s="62">
        <f>AK39</f>
        <v>22</v>
      </c>
      <c r="AE30" s="58" t="s">
        <v>138</v>
      </c>
      <c r="AF30" s="50">
        <f>AI31</f>
        <v>2.1</v>
      </c>
      <c r="AG30" s="42"/>
      <c r="AH30" s="52" t="s">
        <v>139</v>
      </c>
      <c r="AI30" s="29">
        <v>5.5</v>
      </c>
      <c r="AJ30" s="29">
        <f>AI30*2</f>
        <v>11</v>
      </c>
      <c r="AK30" s="29"/>
      <c r="AL30" s="29">
        <f>AI30*15</f>
        <v>82.5</v>
      </c>
      <c r="AM30" s="29">
        <f>AJ30*4+AL30*4</f>
        <v>374</v>
      </c>
    </row>
    <row r="31" spans="1:39" ht="27.95" customHeight="1">
      <c r="B31" s="60">
        <v>15</v>
      </c>
      <c r="C31" s="184"/>
      <c r="D31" s="61"/>
      <c r="E31" s="61"/>
      <c r="F31" s="61"/>
      <c r="G31" s="61"/>
      <c r="H31" s="63"/>
      <c r="I31" s="61"/>
      <c r="J31" s="61" t="s">
        <v>217</v>
      </c>
      <c r="K31" s="64"/>
      <c r="L31" s="61">
        <v>10</v>
      </c>
      <c r="M31" s="61" t="s">
        <v>143</v>
      </c>
      <c r="N31" s="61"/>
      <c r="O31" s="65">
        <v>4</v>
      </c>
      <c r="P31" s="66" t="s">
        <v>150</v>
      </c>
      <c r="Q31" s="61"/>
      <c r="R31" s="65" t="s">
        <v>141</v>
      </c>
      <c r="S31" s="61" t="s">
        <v>176</v>
      </c>
      <c r="T31" s="67"/>
      <c r="U31" s="61">
        <v>3</v>
      </c>
      <c r="V31" s="61"/>
      <c r="W31" s="61"/>
      <c r="X31" s="65"/>
      <c r="Y31" s="61"/>
      <c r="Z31" s="67"/>
      <c r="AA31" s="61"/>
      <c r="AB31" s="187"/>
      <c r="AC31" s="57" t="s">
        <v>145</v>
      </c>
      <c r="AD31" s="62">
        <f>AJ39</f>
        <v>27.200000000000003</v>
      </c>
      <c r="AE31" s="50" t="s">
        <v>146</v>
      </c>
      <c r="AF31" s="50">
        <f>AI32</f>
        <v>1.5</v>
      </c>
      <c r="AG31" s="27"/>
      <c r="AH31" s="68" t="s">
        <v>299</v>
      </c>
      <c r="AI31" s="29">
        <v>2.1</v>
      </c>
      <c r="AJ31" s="69">
        <f>AI31*7</f>
        <v>14.700000000000001</v>
      </c>
      <c r="AK31" s="29">
        <f>AI31*5</f>
        <v>10.5</v>
      </c>
      <c r="AL31" s="29" t="s">
        <v>274</v>
      </c>
      <c r="AM31" s="70">
        <f>AJ31*4+AK31*9</f>
        <v>153.30000000000001</v>
      </c>
    </row>
    <row r="32" spans="1:39" ht="27.95" customHeight="1">
      <c r="B32" s="60" t="s">
        <v>149</v>
      </c>
      <c r="C32" s="184"/>
      <c r="D32" s="61"/>
      <c r="E32" s="61"/>
      <c r="F32" s="61"/>
      <c r="G32" s="61"/>
      <c r="H32" s="63"/>
      <c r="I32" s="65"/>
      <c r="J32" s="61"/>
      <c r="K32" s="61"/>
      <c r="L32" s="61"/>
      <c r="M32" s="61" t="s">
        <v>200</v>
      </c>
      <c r="N32" s="89"/>
      <c r="O32" s="65">
        <v>9</v>
      </c>
      <c r="P32" s="61"/>
      <c r="Q32" s="61"/>
      <c r="R32" s="65"/>
      <c r="S32" s="61" t="s">
        <v>272</v>
      </c>
      <c r="T32" s="61"/>
      <c r="U32" s="65" t="s">
        <v>141</v>
      </c>
      <c r="V32" s="61"/>
      <c r="W32" s="61"/>
      <c r="X32" s="65"/>
      <c r="Y32" s="61"/>
      <c r="Z32" s="61"/>
      <c r="AA32" s="65"/>
      <c r="AB32" s="187"/>
      <c r="AC32" s="71" t="s">
        <v>152</v>
      </c>
      <c r="AD32" s="62">
        <f>AM39</f>
        <v>666.8</v>
      </c>
      <c r="AE32" s="58" t="s">
        <v>153</v>
      </c>
      <c r="AF32" s="50">
        <f>AI33</f>
        <v>2.2999999999999998</v>
      </c>
      <c r="AG32" s="42"/>
      <c r="AH32" s="27" t="s">
        <v>273</v>
      </c>
      <c r="AI32" s="29">
        <v>1.5</v>
      </c>
      <c r="AJ32" s="29">
        <f>AI32*1</f>
        <v>1.5</v>
      </c>
      <c r="AK32" s="29" t="s">
        <v>155</v>
      </c>
      <c r="AL32" s="29">
        <f>AI32*5</f>
        <v>7.5</v>
      </c>
      <c r="AM32" s="29">
        <f>AJ32*4+AL32*4</f>
        <v>36</v>
      </c>
    </row>
    <row r="33" spans="1:39" ht="27.95" customHeight="1">
      <c r="B33" s="189" t="s">
        <v>156</v>
      </c>
      <c r="C33" s="184"/>
      <c r="D33" s="61"/>
      <c r="E33" s="61"/>
      <c r="F33" s="61"/>
      <c r="G33" s="61"/>
      <c r="H33" s="63"/>
      <c r="I33" s="65"/>
      <c r="J33" s="61"/>
      <c r="K33" s="64"/>
      <c r="L33" s="61"/>
      <c r="M33" s="61" t="s">
        <v>142</v>
      </c>
      <c r="N33" s="63"/>
      <c r="O33" s="61">
        <v>2</v>
      </c>
      <c r="P33" s="66"/>
      <c r="Q33" s="64"/>
      <c r="R33" s="66"/>
      <c r="S33" s="61" t="s">
        <v>225</v>
      </c>
      <c r="T33" s="61"/>
      <c r="U33" s="65" t="s">
        <v>141</v>
      </c>
      <c r="V33" s="66"/>
      <c r="W33" s="64"/>
      <c r="X33" s="66"/>
      <c r="Y33" s="61"/>
      <c r="Z33" s="61"/>
      <c r="AA33" s="65"/>
      <c r="AB33" s="187"/>
      <c r="AC33" s="71"/>
      <c r="AD33" s="57"/>
      <c r="AE33" s="50" t="s">
        <v>158</v>
      </c>
      <c r="AF33" s="50">
        <f>AI34</f>
        <v>0</v>
      </c>
      <c r="AG33" s="27"/>
      <c r="AH33" s="27" t="s">
        <v>300</v>
      </c>
      <c r="AI33" s="29">
        <v>2.2999999999999998</v>
      </c>
      <c r="AJ33" s="29"/>
      <c r="AK33" s="29">
        <f>AI33*5</f>
        <v>11.5</v>
      </c>
      <c r="AL33" s="29" t="s">
        <v>274</v>
      </c>
      <c r="AM33" s="29">
        <f>AK33*9</f>
        <v>103.5</v>
      </c>
    </row>
    <row r="34" spans="1:39" ht="27.95" customHeight="1">
      <c r="B34" s="189"/>
      <c r="C34" s="185"/>
      <c r="D34" s="61"/>
      <c r="E34" s="61"/>
      <c r="F34" s="61"/>
      <c r="G34" s="61"/>
      <c r="H34" s="61"/>
      <c r="I34" s="65"/>
      <c r="J34" s="61"/>
      <c r="K34" s="64"/>
      <c r="L34" s="61"/>
      <c r="M34" s="66" t="s">
        <v>188</v>
      </c>
      <c r="N34" s="63"/>
      <c r="O34" s="61">
        <v>2</v>
      </c>
      <c r="P34" s="61"/>
      <c r="Q34" s="64"/>
      <c r="R34" s="61"/>
      <c r="S34" s="61"/>
      <c r="T34" s="61"/>
      <c r="U34" s="61"/>
      <c r="V34" s="61"/>
      <c r="W34" s="64"/>
      <c r="X34" s="61"/>
      <c r="Y34" s="61"/>
      <c r="Z34" s="61"/>
      <c r="AA34" s="61"/>
      <c r="AB34" s="187"/>
      <c r="AC34" s="62"/>
      <c r="AD34" s="62"/>
      <c r="AE34" s="72"/>
      <c r="AF34" s="50"/>
      <c r="AG34" s="42"/>
      <c r="AH34" s="27" t="s">
        <v>301</v>
      </c>
      <c r="AL34" s="27">
        <f>AI34*15</f>
        <v>0</v>
      </c>
    </row>
    <row r="35" spans="1:39" s="73" customFormat="1" ht="27.95" hidden="1" customHeight="1">
      <c r="B35" s="74"/>
      <c r="C35" s="75"/>
      <c r="D35" s="61"/>
      <c r="E35" s="61"/>
      <c r="F35" s="61"/>
      <c r="G35" s="61"/>
      <c r="H35" s="61"/>
      <c r="I35" s="65"/>
      <c r="J35" s="61"/>
      <c r="K35" s="64"/>
      <c r="L35" s="61"/>
      <c r="M35" s="61"/>
      <c r="N35" s="63"/>
      <c r="O35" s="61"/>
      <c r="P35" s="61"/>
      <c r="Q35" s="64"/>
      <c r="R35" s="61"/>
      <c r="S35" s="61"/>
      <c r="T35" s="61"/>
      <c r="U35" s="61"/>
      <c r="V35" s="61"/>
      <c r="W35" s="64"/>
      <c r="X35" s="61"/>
      <c r="Y35" s="61"/>
      <c r="Z35" s="61"/>
      <c r="AA35" s="61"/>
      <c r="AB35" s="187"/>
      <c r="AC35" s="76"/>
      <c r="AD35" s="76"/>
      <c r="AE35" s="77"/>
      <c r="AF35" s="78"/>
      <c r="AG35" s="79"/>
      <c r="AH35" s="80"/>
      <c r="AI35" s="52"/>
      <c r="AJ35" s="80"/>
      <c r="AK35" s="80"/>
      <c r="AL35" s="80"/>
      <c r="AM35" s="80"/>
    </row>
    <row r="36" spans="1:39" s="73" customFormat="1" ht="27.95" hidden="1" customHeight="1">
      <c r="B36" s="74"/>
      <c r="C36" s="75"/>
      <c r="D36" s="61"/>
      <c r="E36" s="61"/>
      <c r="F36" s="61"/>
      <c r="G36" s="61"/>
      <c r="H36" s="61"/>
      <c r="I36" s="65"/>
      <c r="J36" s="61"/>
      <c r="K36" s="64"/>
      <c r="L36" s="61"/>
      <c r="M36" s="61"/>
      <c r="N36" s="63"/>
      <c r="O36" s="61"/>
      <c r="P36" s="61"/>
      <c r="Q36" s="64"/>
      <c r="R36" s="61"/>
      <c r="S36" s="61"/>
      <c r="T36" s="61"/>
      <c r="U36" s="61"/>
      <c r="V36" s="61"/>
      <c r="W36" s="64"/>
      <c r="X36" s="61"/>
      <c r="Y36" s="61"/>
      <c r="Z36" s="61"/>
      <c r="AA36" s="61"/>
      <c r="AB36" s="187"/>
      <c r="AC36" s="76"/>
      <c r="AD36" s="76"/>
      <c r="AE36" s="77"/>
      <c r="AF36" s="78"/>
      <c r="AG36" s="79"/>
      <c r="AH36" s="80"/>
      <c r="AI36" s="52"/>
      <c r="AJ36" s="80"/>
      <c r="AK36" s="80"/>
      <c r="AL36" s="80"/>
      <c r="AM36" s="80"/>
    </row>
    <row r="37" spans="1:39" s="73" customFormat="1" ht="27.95" hidden="1" customHeight="1">
      <c r="B37" s="74"/>
      <c r="C37" s="75"/>
      <c r="D37" s="61"/>
      <c r="E37" s="61"/>
      <c r="F37" s="61"/>
      <c r="G37" s="61"/>
      <c r="H37" s="61"/>
      <c r="I37" s="65"/>
      <c r="J37" s="61"/>
      <c r="K37" s="64"/>
      <c r="L37" s="61"/>
      <c r="M37" s="61"/>
      <c r="N37" s="63"/>
      <c r="O37" s="61"/>
      <c r="P37" s="61"/>
      <c r="Q37" s="64"/>
      <c r="R37" s="61"/>
      <c r="S37" s="61"/>
      <c r="T37" s="61"/>
      <c r="U37" s="61"/>
      <c r="V37" s="61"/>
      <c r="W37" s="64"/>
      <c r="X37" s="61"/>
      <c r="Y37" s="61"/>
      <c r="Z37" s="61"/>
      <c r="AA37" s="61"/>
      <c r="AB37" s="187"/>
      <c r="AC37" s="76"/>
      <c r="AD37" s="76"/>
      <c r="AE37" s="77"/>
      <c r="AF37" s="78"/>
      <c r="AG37" s="79"/>
      <c r="AH37" s="80"/>
      <c r="AI37" s="52"/>
      <c r="AJ37" s="80"/>
      <c r="AK37" s="80"/>
      <c r="AL37" s="80"/>
      <c r="AM37" s="80"/>
    </row>
    <row r="38" spans="1:39" s="73" customFormat="1" ht="27.95" hidden="1" customHeight="1">
      <c r="B38" s="74"/>
      <c r="C38" s="75"/>
      <c r="D38" s="61"/>
      <c r="E38" s="61"/>
      <c r="F38" s="61"/>
      <c r="G38" s="61"/>
      <c r="H38" s="61"/>
      <c r="I38" s="65"/>
      <c r="J38" s="61"/>
      <c r="K38" s="64"/>
      <c r="L38" s="61"/>
      <c r="M38" s="61"/>
      <c r="N38" s="63"/>
      <c r="O38" s="61"/>
      <c r="P38" s="61"/>
      <c r="Q38" s="64"/>
      <c r="R38" s="61"/>
      <c r="S38" s="61"/>
      <c r="T38" s="61"/>
      <c r="U38" s="61"/>
      <c r="V38" s="61"/>
      <c r="W38" s="64"/>
      <c r="X38" s="61"/>
      <c r="Y38" s="61"/>
      <c r="Z38" s="61"/>
      <c r="AA38" s="61"/>
      <c r="AB38" s="187"/>
      <c r="AC38" s="76"/>
      <c r="AD38" s="76"/>
      <c r="AE38" s="77"/>
      <c r="AF38" s="78"/>
      <c r="AG38" s="79"/>
      <c r="AH38" s="80"/>
      <c r="AI38" s="52"/>
      <c r="AJ38" s="80"/>
      <c r="AK38" s="80"/>
      <c r="AL38" s="80"/>
      <c r="AM38" s="80"/>
    </row>
    <row r="39" spans="1:39" ht="27.95" customHeight="1">
      <c r="B39" s="81" t="s">
        <v>162</v>
      </c>
      <c r="C39" s="82"/>
      <c r="D39" s="61"/>
      <c r="E39" s="64"/>
      <c r="F39" s="61"/>
      <c r="G39" s="61"/>
      <c r="H39" s="61"/>
      <c r="I39" s="61"/>
      <c r="J39" s="61"/>
      <c r="K39" s="61"/>
      <c r="L39" s="61"/>
      <c r="M39" s="61"/>
      <c r="N39" s="63"/>
      <c r="O39" s="61"/>
      <c r="P39" s="61"/>
      <c r="Q39" s="64"/>
      <c r="R39" s="61"/>
      <c r="S39" s="61"/>
      <c r="T39" s="64"/>
      <c r="U39" s="61"/>
      <c r="V39" s="61"/>
      <c r="W39" s="64"/>
      <c r="X39" s="61"/>
      <c r="Y39" s="61"/>
      <c r="Z39" s="64"/>
      <c r="AA39" s="61"/>
      <c r="AB39" s="187"/>
      <c r="AC39" s="71"/>
      <c r="AD39" s="71"/>
      <c r="AE39" s="83"/>
      <c r="AF39" s="50"/>
      <c r="AG39" s="27"/>
      <c r="AJ39" s="27">
        <f>SUM(AJ30:AJ34)</f>
        <v>27.200000000000003</v>
      </c>
      <c r="AK39" s="27">
        <f>SUM(AK30:AK34)</f>
        <v>22</v>
      </c>
      <c r="AL39" s="27">
        <f>SUM(AL30:AL34)</f>
        <v>90</v>
      </c>
      <c r="AM39" s="27">
        <f>AJ39*4+AK39*9+AL39*4</f>
        <v>666.8</v>
      </c>
    </row>
    <row r="40" spans="1:39" ht="27.95" customHeight="1">
      <c r="A40" s="84"/>
      <c r="B40" s="85"/>
      <c r="C40" s="86"/>
      <c r="D40" s="64"/>
      <c r="E40" s="64"/>
      <c r="F40" s="61"/>
      <c r="G40" s="61"/>
      <c r="H40" s="61"/>
      <c r="I40" s="87"/>
      <c r="J40" s="61"/>
      <c r="K40" s="61"/>
      <c r="L40" s="87"/>
      <c r="M40" s="61"/>
      <c r="N40" s="63"/>
      <c r="O40" s="87"/>
      <c r="P40" s="61"/>
      <c r="Q40" s="64"/>
      <c r="R40" s="61"/>
      <c r="S40" s="61"/>
      <c r="T40" s="64"/>
      <c r="U40" s="87"/>
      <c r="V40" s="61"/>
      <c r="W40" s="64"/>
      <c r="X40" s="61"/>
      <c r="Y40" s="61"/>
      <c r="Z40" s="64"/>
      <c r="AA40" s="87"/>
      <c r="AB40" s="188"/>
      <c r="AC40" s="62"/>
      <c r="AD40" s="62"/>
      <c r="AE40" s="72"/>
      <c r="AF40" s="50"/>
      <c r="AG40" s="42"/>
      <c r="AJ40" s="88">
        <f>AJ39*4/AM39</f>
        <v>0.1631673665266947</v>
      </c>
      <c r="AK40" s="88">
        <f>AK39*9/AM39</f>
        <v>0.29694061187762449</v>
      </c>
      <c r="AL40" s="88">
        <f>AL39*4/AM39</f>
        <v>0.53989202159568095</v>
      </c>
    </row>
    <row r="41" spans="1:39" s="53" customFormat="1" ht="65.099999999999994" customHeight="1">
      <c r="B41" s="54">
        <v>12</v>
      </c>
      <c r="C41" s="183"/>
      <c r="D41" s="55" t="s">
        <v>45</v>
      </c>
      <c r="E41" s="55" t="s">
        <v>119</v>
      </c>
      <c r="F41" s="56" t="s">
        <v>120</v>
      </c>
      <c r="G41" s="55" t="s">
        <v>49</v>
      </c>
      <c r="H41" s="55" t="s">
        <v>211</v>
      </c>
      <c r="I41" s="56" t="s">
        <v>120</v>
      </c>
      <c r="J41" s="55" t="s">
        <v>54</v>
      </c>
      <c r="K41" s="55" t="s">
        <v>123</v>
      </c>
      <c r="L41" s="56" t="s">
        <v>120</v>
      </c>
      <c r="M41" s="55" t="s">
        <v>58</v>
      </c>
      <c r="N41" s="55" t="s">
        <v>164</v>
      </c>
      <c r="O41" s="56" t="s">
        <v>120</v>
      </c>
      <c r="P41" s="55" t="s">
        <v>378</v>
      </c>
      <c r="Q41" s="55" t="s">
        <v>124</v>
      </c>
      <c r="R41" s="56" t="s">
        <v>120</v>
      </c>
      <c r="S41" s="55" t="s">
        <v>63</v>
      </c>
      <c r="T41" s="55" t="s">
        <v>123</v>
      </c>
      <c r="U41" s="56" t="s">
        <v>120</v>
      </c>
      <c r="V41" s="55"/>
      <c r="W41" s="55"/>
      <c r="X41" s="56" t="s">
        <v>120</v>
      </c>
      <c r="Y41" s="55"/>
      <c r="Z41" s="55"/>
      <c r="AA41" s="56" t="s">
        <v>120</v>
      </c>
      <c r="AB41" s="186"/>
      <c r="AC41" s="57" t="s">
        <v>125</v>
      </c>
      <c r="AD41" s="57">
        <f>AL51</f>
        <v>91.5</v>
      </c>
      <c r="AE41" s="58" t="s">
        <v>126</v>
      </c>
      <c r="AF41" s="50">
        <f>AI42</f>
        <v>5.5</v>
      </c>
      <c r="AG41" s="27"/>
      <c r="AH41" s="27"/>
      <c r="AI41" s="29"/>
      <c r="AJ41" s="27" t="s">
        <v>191</v>
      </c>
      <c r="AK41" s="27" t="s">
        <v>192</v>
      </c>
      <c r="AL41" s="27" t="s">
        <v>193</v>
      </c>
      <c r="AM41" s="27" t="s">
        <v>194</v>
      </c>
    </row>
    <row r="42" spans="1:39" ht="27.95" customHeight="1">
      <c r="B42" s="60" t="s">
        <v>131</v>
      </c>
      <c r="C42" s="184"/>
      <c r="D42" s="61" t="s">
        <v>132</v>
      </c>
      <c r="E42" s="67"/>
      <c r="F42" s="61">
        <v>78</v>
      </c>
      <c r="G42" s="61" t="s">
        <v>302</v>
      </c>
      <c r="H42" s="61"/>
      <c r="I42" s="61">
        <v>47</v>
      </c>
      <c r="J42" s="61" t="s">
        <v>242</v>
      </c>
      <c r="K42" s="61"/>
      <c r="L42" s="61">
        <v>40</v>
      </c>
      <c r="M42" s="61" t="s">
        <v>144</v>
      </c>
      <c r="N42" s="61"/>
      <c r="O42" s="61">
        <v>28</v>
      </c>
      <c r="P42" s="61" t="s">
        <v>303</v>
      </c>
      <c r="Q42" s="61"/>
      <c r="R42" s="61">
        <v>90</v>
      </c>
      <c r="S42" s="61" t="s">
        <v>304</v>
      </c>
      <c r="T42" s="67"/>
      <c r="U42" s="61">
        <v>12</v>
      </c>
      <c r="V42" s="61"/>
      <c r="W42" s="61"/>
      <c r="X42" s="61"/>
      <c r="Y42" s="61"/>
      <c r="Z42" s="61"/>
      <c r="AA42" s="61"/>
      <c r="AB42" s="187"/>
      <c r="AC42" s="57" t="s">
        <v>137</v>
      </c>
      <c r="AD42" s="62">
        <f>AK51</f>
        <v>22</v>
      </c>
      <c r="AE42" s="58" t="s">
        <v>138</v>
      </c>
      <c r="AF42" s="50">
        <f>AI43</f>
        <v>2.1</v>
      </c>
      <c r="AG42" s="42"/>
      <c r="AH42" s="52" t="s">
        <v>139</v>
      </c>
      <c r="AI42" s="29">
        <v>5.5</v>
      </c>
      <c r="AJ42" s="29">
        <f>AI42*2</f>
        <v>11</v>
      </c>
      <c r="AK42" s="29"/>
      <c r="AL42" s="29">
        <f>AI42*15</f>
        <v>82.5</v>
      </c>
      <c r="AM42" s="29">
        <f>AJ42*4+AL42*4</f>
        <v>374</v>
      </c>
    </row>
    <row r="43" spans="1:39" ht="27.95" customHeight="1">
      <c r="B43" s="60">
        <v>16</v>
      </c>
      <c r="C43" s="184"/>
      <c r="D43" s="61" t="s">
        <v>305</v>
      </c>
      <c r="E43" s="61"/>
      <c r="F43" s="61">
        <v>30</v>
      </c>
      <c r="G43" s="61" t="s">
        <v>143</v>
      </c>
      <c r="H43" s="63"/>
      <c r="I43" s="61">
        <v>18</v>
      </c>
      <c r="J43" s="61" t="s">
        <v>143</v>
      </c>
      <c r="K43" s="63"/>
      <c r="L43" s="61">
        <v>7</v>
      </c>
      <c r="M43" s="61" t="s">
        <v>176</v>
      </c>
      <c r="N43" s="61"/>
      <c r="O43" s="65">
        <v>28</v>
      </c>
      <c r="P43" s="66" t="s">
        <v>150</v>
      </c>
      <c r="Q43" s="61"/>
      <c r="R43" s="65" t="s">
        <v>141</v>
      </c>
      <c r="S43" s="61" t="s">
        <v>306</v>
      </c>
      <c r="T43" s="61"/>
      <c r="U43" s="61">
        <v>6</v>
      </c>
      <c r="V43" s="61"/>
      <c r="W43" s="61"/>
      <c r="X43" s="65"/>
      <c r="Y43" s="61"/>
      <c r="Z43" s="67"/>
      <c r="AA43" s="61"/>
      <c r="AB43" s="187"/>
      <c r="AC43" s="57" t="s">
        <v>145</v>
      </c>
      <c r="AD43" s="62">
        <f>AJ51</f>
        <v>27.500000000000004</v>
      </c>
      <c r="AE43" s="50" t="s">
        <v>146</v>
      </c>
      <c r="AF43" s="50">
        <f>AI44</f>
        <v>1.8</v>
      </c>
      <c r="AG43" s="27"/>
      <c r="AH43" s="68" t="s">
        <v>222</v>
      </c>
      <c r="AI43" s="29">
        <v>2.1</v>
      </c>
      <c r="AJ43" s="69">
        <f>AI43*7</f>
        <v>14.700000000000001</v>
      </c>
      <c r="AK43" s="29">
        <f>AI43*5</f>
        <v>10.5</v>
      </c>
      <c r="AL43" s="29" t="s">
        <v>155</v>
      </c>
      <c r="AM43" s="70">
        <f>AJ43*4+AK43*9</f>
        <v>153.30000000000001</v>
      </c>
    </row>
    <row r="44" spans="1:39" ht="27.95" customHeight="1">
      <c r="B44" s="60" t="s">
        <v>149</v>
      </c>
      <c r="C44" s="184"/>
      <c r="D44" s="61"/>
      <c r="E44" s="61"/>
      <c r="F44" s="61"/>
      <c r="G44" s="61" t="s">
        <v>234</v>
      </c>
      <c r="H44" s="63"/>
      <c r="I44" s="65">
        <v>13</v>
      </c>
      <c r="J44" s="61" t="s">
        <v>142</v>
      </c>
      <c r="K44" s="64"/>
      <c r="L44" s="61">
        <v>1</v>
      </c>
      <c r="M44" s="61" t="s">
        <v>142</v>
      </c>
      <c r="N44" s="63"/>
      <c r="O44" s="65">
        <v>1</v>
      </c>
      <c r="P44" s="61"/>
      <c r="Q44" s="61"/>
      <c r="R44" s="65"/>
      <c r="S44" s="61" t="s">
        <v>307</v>
      </c>
      <c r="T44" s="61"/>
      <c r="U44" s="65">
        <v>5</v>
      </c>
      <c r="V44" s="61"/>
      <c r="W44" s="61"/>
      <c r="X44" s="65"/>
      <c r="Y44" s="61"/>
      <c r="Z44" s="61"/>
      <c r="AA44" s="65"/>
      <c r="AB44" s="187"/>
      <c r="AC44" s="71" t="s">
        <v>152</v>
      </c>
      <c r="AD44" s="62">
        <f>AM51</f>
        <v>674</v>
      </c>
      <c r="AE44" s="58" t="s">
        <v>153</v>
      </c>
      <c r="AF44" s="50">
        <f>AI45</f>
        <v>2.2999999999999998</v>
      </c>
      <c r="AG44" s="42"/>
      <c r="AH44" s="27" t="s">
        <v>239</v>
      </c>
      <c r="AI44" s="29">
        <v>1.8</v>
      </c>
      <c r="AJ44" s="29">
        <f>AI44*1</f>
        <v>1.8</v>
      </c>
      <c r="AK44" s="29" t="s">
        <v>308</v>
      </c>
      <c r="AL44" s="29">
        <f>AI44*5</f>
        <v>9</v>
      </c>
      <c r="AM44" s="29">
        <f>AJ44*4+AL44*4</f>
        <v>43.2</v>
      </c>
    </row>
    <row r="45" spans="1:39" ht="27.95" customHeight="1">
      <c r="B45" s="189" t="s">
        <v>183</v>
      </c>
      <c r="C45" s="184"/>
      <c r="D45" s="61"/>
      <c r="E45" s="61"/>
      <c r="F45" s="61"/>
      <c r="G45" s="61" t="s">
        <v>142</v>
      </c>
      <c r="H45" s="63"/>
      <c r="I45" s="65">
        <v>5</v>
      </c>
      <c r="J45" s="61" t="s">
        <v>188</v>
      </c>
      <c r="K45" s="64"/>
      <c r="L45" s="61">
        <v>1</v>
      </c>
      <c r="M45" s="61" t="s">
        <v>205</v>
      </c>
      <c r="N45" s="63"/>
      <c r="O45" s="61" t="s">
        <v>141</v>
      </c>
      <c r="P45" s="66"/>
      <c r="Q45" s="64"/>
      <c r="R45" s="66"/>
      <c r="S45" s="61"/>
      <c r="T45" s="61"/>
      <c r="U45" s="65"/>
      <c r="V45" s="66"/>
      <c r="W45" s="64"/>
      <c r="X45" s="66"/>
      <c r="Y45" s="61"/>
      <c r="Z45" s="61"/>
      <c r="AA45" s="65"/>
      <c r="AB45" s="187"/>
      <c r="AC45" s="71"/>
      <c r="AD45" s="57"/>
      <c r="AE45" s="50" t="s">
        <v>158</v>
      </c>
      <c r="AF45" s="50">
        <f>AI46</f>
        <v>0</v>
      </c>
      <c r="AG45" s="27"/>
      <c r="AH45" s="27" t="s">
        <v>309</v>
      </c>
      <c r="AI45" s="29">
        <v>2.2999999999999998</v>
      </c>
      <c r="AJ45" s="29"/>
      <c r="AK45" s="29">
        <f>AI45*5</f>
        <v>11.5</v>
      </c>
      <c r="AL45" s="29" t="s">
        <v>179</v>
      </c>
      <c r="AM45" s="29">
        <f>AK45*9</f>
        <v>103.5</v>
      </c>
    </row>
    <row r="46" spans="1:39" ht="27.95" customHeight="1">
      <c r="B46" s="189"/>
      <c r="C46" s="185"/>
      <c r="D46" s="61"/>
      <c r="E46" s="61"/>
      <c r="F46" s="61"/>
      <c r="G46" s="61"/>
      <c r="H46" s="61"/>
      <c r="I46" s="65"/>
      <c r="J46" s="61" t="s">
        <v>310</v>
      </c>
      <c r="K46" s="64"/>
      <c r="L46" s="61" t="s">
        <v>141</v>
      </c>
      <c r="M46" s="66"/>
      <c r="N46" s="63"/>
      <c r="O46" s="61"/>
      <c r="P46" s="61"/>
      <c r="Q46" s="64"/>
      <c r="R46" s="61"/>
      <c r="S46" s="61"/>
      <c r="T46" s="61"/>
      <c r="U46" s="61"/>
      <c r="V46" s="61"/>
      <c r="W46" s="64"/>
      <c r="X46" s="61"/>
      <c r="Y46" s="61"/>
      <c r="Z46" s="61"/>
      <c r="AA46" s="61"/>
      <c r="AB46" s="187"/>
      <c r="AC46" s="62"/>
      <c r="AD46" s="62"/>
      <c r="AE46" s="72"/>
      <c r="AF46" s="50"/>
      <c r="AG46" s="42"/>
      <c r="AH46" s="27" t="s">
        <v>161</v>
      </c>
      <c r="AL46" s="27">
        <f>AI46*15</f>
        <v>0</v>
      </c>
    </row>
    <row r="47" spans="1:39" s="73" customFormat="1" ht="27.95" customHeight="1">
      <c r="B47" s="74"/>
      <c r="C47" s="75"/>
      <c r="D47" s="61"/>
      <c r="E47" s="61"/>
      <c r="F47" s="61"/>
      <c r="G47" s="61"/>
      <c r="H47" s="61"/>
      <c r="I47" s="65"/>
      <c r="J47" s="61"/>
      <c r="K47" s="64"/>
      <c r="L47" s="61"/>
      <c r="M47" s="61"/>
      <c r="N47" s="63"/>
      <c r="O47" s="61"/>
      <c r="P47" s="61"/>
      <c r="Q47" s="64"/>
      <c r="R47" s="61"/>
      <c r="S47" s="61"/>
      <c r="T47" s="61"/>
      <c r="U47" s="61"/>
      <c r="V47" s="61"/>
      <c r="W47" s="64"/>
      <c r="X47" s="61"/>
      <c r="Y47" s="61"/>
      <c r="Z47" s="61"/>
      <c r="AA47" s="61"/>
      <c r="AB47" s="187"/>
      <c r="AC47" s="76"/>
      <c r="AD47" s="76"/>
      <c r="AE47" s="77"/>
      <c r="AF47" s="78"/>
      <c r="AG47" s="79"/>
      <c r="AH47" s="80"/>
      <c r="AI47" s="52"/>
      <c r="AJ47" s="80"/>
      <c r="AK47" s="80"/>
      <c r="AL47" s="80"/>
      <c r="AM47" s="80"/>
    </row>
    <row r="48" spans="1:39" s="73" customFormat="1" ht="27.95" hidden="1" customHeight="1">
      <c r="B48" s="74"/>
      <c r="C48" s="75"/>
      <c r="D48" s="61"/>
      <c r="E48" s="61"/>
      <c r="F48" s="61"/>
      <c r="G48" s="61"/>
      <c r="H48" s="61"/>
      <c r="I48" s="65"/>
      <c r="J48" s="61"/>
      <c r="K48" s="64"/>
      <c r="L48" s="61"/>
      <c r="M48" s="61"/>
      <c r="N48" s="63"/>
      <c r="O48" s="61"/>
      <c r="P48" s="61"/>
      <c r="Q48" s="64"/>
      <c r="R48" s="61"/>
      <c r="S48" s="61"/>
      <c r="T48" s="61"/>
      <c r="U48" s="61"/>
      <c r="V48" s="61"/>
      <c r="W48" s="64"/>
      <c r="X48" s="61"/>
      <c r="Y48" s="61"/>
      <c r="Z48" s="61"/>
      <c r="AA48" s="61"/>
      <c r="AB48" s="187"/>
      <c r="AC48" s="76"/>
      <c r="AD48" s="76"/>
      <c r="AE48" s="77"/>
      <c r="AF48" s="78"/>
      <c r="AG48" s="79"/>
      <c r="AH48" s="80"/>
      <c r="AI48" s="52"/>
      <c r="AJ48" s="80"/>
      <c r="AK48" s="80"/>
      <c r="AL48" s="80"/>
      <c r="AM48" s="80"/>
    </row>
    <row r="49" spans="1:39" s="73" customFormat="1" ht="27.95" hidden="1" customHeight="1">
      <c r="B49" s="74"/>
      <c r="C49" s="75"/>
      <c r="D49" s="61"/>
      <c r="E49" s="61"/>
      <c r="F49" s="61"/>
      <c r="G49" s="61"/>
      <c r="H49" s="61"/>
      <c r="I49" s="65"/>
      <c r="J49" s="61"/>
      <c r="K49" s="64"/>
      <c r="L49" s="61"/>
      <c r="M49" s="61"/>
      <c r="N49" s="63"/>
      <c r="O49" s="61"/>
      <c r="P49" s="61"/>
      <c r="Q49" s="64"/>
      <c r="R49" s="61"/>
      <c r="S49" s="61"/>
      <c r="T49" s="61"/>
      <c r="U49" s="61"/>
      <c r="V49" s="61"/>
      <c r="W49" s="64"/>
      <c r="X49" s="61"/>
      <c r="Y49" s="61"/>
      <c r="Z49" s="61"/>
      <c r="AA49" s="61"/>
      <c r="AB49" s="187"/>
      <c r="AC49" s="76"/>
      <c r="AD49" s="76"/>
      <c r="AE49" s="77"/>
      <c r="AF49" s="78"/>
      <c r="AG49" s="79"/>
      <c r="AH49" s="80"/>
      <c r="AI49" s="52"/>
      <c r="AJ49" s="80"/>
      <c r="AK49" s="80"/>
      <c r="AL49" s="80"/>
      <c r="AM49" s="80"/>
    </row>
    <row r="50" spans="1:39" s="73" customFormat="1" ht="27.95" hidden="1" customHeight="1">
      <c r="B50" s="74"/>
      <c r="C50" s="75"/>
      <c r="D50" s="61"/>
      <c r="E50" s="61"/>
      <c r="F50" s="61"/>
      <c r="G50" s="61"/>
      <c r="H50" s="61"/>
      <c r="I50" s="65"/>
      <c r="J50" s="61"/>
      <c r="K50" s="64"/>
      <c r="L50" s="61"/>
      <c r="M50" s="61"/>
      <c r="N50" s="63"/>
      <c r="O50" s="61"/>
      <c r="P50" s="61"/>
      <c r="Q50" s="64"/>
      <c r="R50" s="61"/>
      <c r="S50" s="61"/>
      <c r="T50" s="61"/>
      <c r="U50" s="61"/>
      <c r="V50" s="61"/>
      <c r="W50" s="64"/>
      <c r="X50" s="61"/>
      <c r="Y50" s="61"/>
      <c r="Z50" s="61"/>
      <c r="AA50" s="61"/>
      <c r="AB50" s="187"/>
      <c r="AC50" s="76"/>
      <c r="AD50" s="76"/>
      <c r="AE50" s="77"/>
      <c r="AF50" s="78"/>
      <c r="AG50" s="79"/>
      <c r="AH50" s="80"/>
      <c r="AI50" s="52"/>
      <c r="AJ50" s="80"/>
      <c r="AK50" s="80"/>
      <c r="AL50" s="80"/>
      <c r="AM50" s="80"/>
    </row>
    <row r="51" spans="1:39" ht="27.95" customHeight="1">
      <c r="B51" s="81" t="s">
        <v>162</v>
      </c>
      <c r="C51" s="82"/>
      <c r="D51" s="61"/>
      <c r="E51" s="64"/>
      <c r="F51" s="61"/>
      <c r="G51" s="61"/>
      <c r="H51" s="61"/>
      <c r="I51" s="61"/>
      <c r="J51" s="61"/>
      <c r="K51" s="61"/>
      <c r="L51" s="61"/>
      <c r="M51" s="61"/>
      <c r="N51" s="63"/>
      <c r="O51" s="61"/>
      <c r="P51" s="61"/>
      <c r="Q51" s="64"/>
      <c r="R51" s="61"/>
      <c r="S51" s="61"/>
      <c r="T51" s="64"/>
      <c r="U51" s="61"/>
      <c r="V51" s="61"/>
      <c r="W51" s="64"/>
      <c r="X51" s="61"/>
      <c r="Y51" s="61"/>
      <c r="Z51" s="64"/>
      <c r="AA51" s="61"/>
      <c r="AB51" s="187"/>
      <c r="AC51" s="71"/>
      <c r="AD51" s="71"/>
      <c r="AE51" s="83"/>
      <c r="AF51" s="50"/>
      <c r="AG51" s="27"/>
      <c r="AJ51" s="27">
        <f>SUM(AJ42:AJ46)</f>
        <v>27.500000000000004</v>
      </c>
      <c r="AK51" s="27">
        <f>SUM(AK42:AK46)</f>
        <v>22</v>
      </c>
      <c r="AL51" s="27">
        <f>SUM(AL42:AL46)</f>
        <v>91.5</v>
      </c>
      <c r="AM51" s="27">
        <f>AJ51*4+AK51*9+AL51*4</f>
        <v>674</v>
      </c>
    </row>
    <row r="52" spans="1:39" ht="27.95" customHeight="1">
      <c r="A52" s="84"/>
      <c r="B52" s="85"/>
      <c r="C52" s="86"/>
      <c r="D52" s="64"/>
      <c r="E52" s="64"/>
      <c r="F52" s="61"/>
      <c r="G52" s="61"/>
      <c r="H52" s="61"/>
      <c r="I52" s="87"/>
      <c r="J52" s="61"/>
      <c r="K52" s="61"/>
      <c r="L52" s="87"/>
      <c r="M52" s="61"/>
      <c r="N52" s="63"/>
      <c r="O52" s="87"/>
      <c r="P52" s="61"/>
      <c r="Q52" s="64"/>
      <c r="R52" s="61"/>
      <c r="S52" s="61"/>
      <c r="T52" s="64"/>
      <c r="U52" s="87"/>
      <c r="V52" s="61"/>
      <c r="W52" s="64"/>
      <c r="X52" s="61"/>
      <c r="Y52" s="61"/>
      <c r="Z52" s="64"/>
      <c r="AA52" s="87"/>
      <c r="AB52" s="188"/>
      <c r="AC52" s="62"/>
      <c r="AD52" s="62"/>
      <c r="AE52" s="72"/>
      <c r="AF52" s="50"/>
      <c r="AG52" s="42"/>
      <c r="AJ52" s="88">
        <f>AJ51*4/AM51</f>
        <v>0.16320474777448074</v>
      </c>
      <c r="AK52" s="88">
        <f>AK51*9/AM51</f>
        <v>0.29376854599406527</v>
      </c>
      <c r="AL52" s="88">
        <f>AL51*4/AM51</f>
        <v>0.54302670623145399</v>
      </c>
    </row>
    <row r="53" spans="1:39" s="53" customFormat="1" ht="65.099999999999994" customHeight="1">
      <c r="B53" s="54">
        <v>12</v>
      </c>
      <c r="C53" s="183"/>
      <c r="D53" s="55" t="s">
        <v>46</v>
      </c>
      <c r="E53" s="55" t="s">
        <v>119</v>
      </c>
      <c r="F53" s="56" t="s">
        <v>120</v>
      </c>
      <c r="G53" s="55" t="s">
        <v>311</v>
      </c>
      <c r="H53" s="55" t="s">
        <v>189</v>
      </c>
      <c r="I53" s="56" t="s">
        <v>120</v>
      </c>
      <c r="J53" s="55" t="s">
        <v>55</v>
      </c>
      <c r="K53" s="55" t="s">
        <v>123</v>
      </c>
      <c r="L53" s="56" t="s">
        <v>120</v>
      </c>
      <c r="M53" s="55" t="s">
        <v>59</v>
      </c>
      <c r="N53" s="55" t="s">
        <v>312</v>
      </c>
      <c r="O53" s="56" t="s">
        <v>120</v>
      </c>
      <c r="P53" s="55" t="s">
        <v>379</v>
      </c>
      <c r="Q53" s="55" t="s">
        <v>124</v>
      </c>
      <c r="R53" s="56" t="s">
        <v>120</v>
      </c>
      <c r="S53" s="55" t="s">
        <v>64</v>
      </c>
      <c r="T53" s="55" t="s">
        <v>123</v>
      </c>
      <c r="U53" s="56" t="s">
        <v>120</v>
      </c>
      <c r="V53" s="55"/>
      <c r="W53" s="55"/>
      <c r="X53" s="56" t="s">
        <v>120</v>
      </c>
      <c r="Y53" s="55"/>
      <c r="Z53" s="55"/>
      <c r="AA53" s="56" t="s">
        <v>120</v>
      </c>
      <c r="AB53" s="186"/>
      <c r="AC53" s="57" t="s">
        <v>125</v>
      </c>
      <c r="AD53" s="57">
        <f>AL63</f>
        <v>90.5</v>
      </c>
      <c r="AE53" s="58" t="s">
        <v>126</v>
      </c>
      <c r="AF53" s="50">
        <f>AI54</f>
        <v>5.5</v>
      </c>
      <c r="AG53" s="27"/>
      <c r="AH53" s="27"/>
      <c r="AI53" s="29"/>
      <c r="AJ53" s="27" t="s">
        <v>313</v>
      </c>
      <c r="AK53" s="27" t="s">
        <v>314</v>
      </c>
      <c r="AL53" s="27" t="s">
        <v>315</v>
      </c>
      <c r="AM53" s="27" t="s">
        <v>316</v>
      </c>
    </row>
    <row r="54" spans="1:39" ht="27.95" customHeight="1">
      <c r="B54" s="60" t="s">
        <v>131</v>
      </c>
      <c r="C54" s="184"/>
      <c r="D54" s="61" t="s">
        <v>132</v>
      </c>
      <c r="E54" s="61"/>
      <c r="F54" s="61">
        <v>80</v>
      </c>
      <c r="G54" s="61" t="s">
        <v>144</v>
      </c>
      <c r="H54" s="61"/>
      <c r="I54" s="61">
        <v>55</v>
      </c>
      <c r="J54" s="61" t="s">
        <v>317</v>
      </c>
      <c r="K54" s="61"/>
      <c r="L54" s="61">
        <v>28</v>
      </c>
      <c r="M54" s="61" t="s">
        <v>318</v>
      </c>
      <c r="N54" s="61"/>
      <c r="O54" s="61">
        <v>15</v>
      </c>
      <c r="P54" s="61" t="s">
        <v>319</v>
      </c>
      <c r="Q54" s="61"/>
      <c r="R54" s="61">
        <v>90</v>
      </c>
      <c r="S54" s="61" t="s">
        <v>234</v>
      </c>
      <c r="T54" s="61"/>
      <c r="U54" s="61">
        <v>20</v>
      </c>
      <c r="V54" s="61"/>
      <c r="W54" s="61"/>
      <c r="X54" s="61"/>
      <c r="Y54" s="61"/>
      <c r="Z54" s="61"/>
      <c r="AA54" s="61"/>
      <c r="AB54" s="187"/>
      <c r="AC54" s="57" t="s">
        <v>137</v>
      </c>
      <c r="AD54" s="62">
        <f>AK63</f>
        <v>21.5</v>
      </c>
      <c r="AE54" s="58" t="s">
        <v>138</v>
      </c>
      <c r="AF54" s="50">
        <f>AI55</f>
        <v>2</v>
      </c>
      <c r="AG54" s="42"/>
      <c r="AH54" s="52" t="s">
        <v>320</v>
      </c>
      <c r="AI54" s="29">
        <v>5.5</v>
      </c>
      <c r="AJ54" s="29">
        <f>AI54*2</f>
        <v>11</v>
      </c>
      <c r="AK54" s="29"/>
      <c r="AL54" s="29">
        <f>AI54*15</f>
        <v>82.5</v>
      </c>
      <c r="AM54" s="29">
        <f>AJ54*4+AL54*4</f>
        <v>374</v>
      </c>
    </row>
    <row r="55" spans="1:39" ht="27.95" customHeight="1">
      <c r="B55" s="60">
        <v>17</v>
      </c>
      <c r="C55" s="184"/>
      <c r="D55" s="61" t="s">
        <v>321</v>
      </c>
      <c r="E55" s="61"/>
      <c r="F55" s="61">
        <v>30</v>
      </c>
      <c r="G55" s="61" t="s">
        <v>322</v>
      </c>
      <c r="H55" s="64"/>
      <c r="I55" s="61" t="s">
        <v>141</v>
      </c>
      <c r="J55" s="61" t="s">
        <v>323</v>
      </c>
      <c r="K55" s="61"/>
      <c r="L55" s="61">
        <v>21</v>
      </c>
      <c r="M55" s="61" t="s">
        <v>171</v>
      </c>
      <c r="N55" s="61"/>
      <c r="O55" s="65">
        <v>33</v>
      </c>
      <c r="P55" s="66" t="s">
        <v>150</v>
      </c>
      <c r="Q55" s="61"/>
      <c r="R55" s="65" t="s">
        <v>141</v>
      </c>
      <c r="S55" s="61"/>
      <c r="T55" s="67"/>
      <c r="U55" s="61"/>
      <c r="V55" s="61"/>
      <c r="W55" s="61"/>
      <c r="X55" s="65"/>
      <c r="Y55" s="61"/>
      <c r="Z55" s="67"/>
      <c r="AA55" s="61"/>
      <c r="AB55" s="187"/>
      <c r="AC55" s="57" t="s">
        <v>145</v>
      </c>
      <c r="AD55" s="62">
        <f>AJ63</f>
        <v>26.6</v>
      </c>
      <c r="AE55" s="50" t="s">
        <v>146</v>
      </c>
      <c r="AF55" s="50">
        <f>AI56</f>
        <v>1.6</v>
      </c>
      <c r="AG55" s="27"/>
      <c r="AH55" s="68" t="s">
        <v>222</v>
      </c>
      <c r="AI55" s="29">
        <v>2</v>
      </c>
      <c r="AJ55" s="69">
        <f>AI55*7</f>
        <v>14</v>
      </c>
      <c r="AK55" s="29">
        <f>AI55*5</f>
        <v>10</v>
      </c>
      <c r="AL55" s="29" t="s">
        <v>155</v>
      </c>
      <c r="AM55" s="70">
        <f>AJ55*4+AK55*9</f>
        <v>146</v>
      </c>
    </row>
    <row r="56" spans="1:39" ht="27.95" customHeight="1">
      <c r="B56" s="60" t="s">
        <v>149</v>
      </c>
      <c r="C56" s="184"/>
      <c r="D56" s="61"/>
      <c r="E56" s="61"/>
      <c r="F56" s="61"/>
      <c r="G56" s="61"/>
      <c r="H56" s="63"/>
      <c r="I56" s="65"/>
      <c r="J56" s="61" t="s">
        <v>142</v>
      </c>
      <c r="K56" s="61"/>
      <c r="L56" s="61">
        <v>3</v>
      </c>
      <c r="M56" s="61" t="s">
        <v>226</v>
      </c>
      <c r="N56" s="63"/>
      <c r="O56" s="61">
        <v>1</v>
      </c>
      <c r="P56" s="61"/>
      <c r="Q56" s="61"/>
      <c r="R56" s="65"/>
      <c r="S56" s="61"/>
      <c r="T56" s="61"/>
      <c r="U56" s="65"/>
      <c r="V56" s="61"/>
      <c r="W56" s="61"/>
      <c r="X56" s="65"/>
      <c r="Y56" s="61"/>
      <c r="Z56" s="61"/>
      <c r="AA56" s="65"/>
      <c r="AB56" s="187"/>
      <c r="AC56" s="71" t="s">
        <v>152</v>
      </c>
      <c r="AD56" s="62">
        <f>AM63</f>
        <v>661.9</v>
      </c>
      <c r="AE56" s="58" t="s">
        <v>153</v>
      </c>
      <c r="AF56" s="50">
        <f>AI57</f>
        <v>2.2999999999999998</v>
      </c>
      <c r="AG56" s="42"/>
      <c r="AH56" s="27" t="s">
        <v>239</v>
      </c>
      <c r="AI56" s="29">
        <v>1.6</v>
      </c>
      <c r="AJ56" s="29">
        <f>AI56*1</f>
        <v>1.6</v>
      </c>
      <c r="AK56" s="29" t="s">
        <v>324</v>
      </c>
      <c r="AL56" s="29">
        <f>AI56*5</f>
        <v>8</v>
      </c>
      <c r="AM56" s="29">
        <f>AJ56*4+AL56*4</f>
        <v>38.4</v>
      </c>
    </row>
    <row r="57" spans="1:39" ht="27.95" customHeight="1">
      <c r="B57" s="189" t="s">
        <v>204</v>
      </c>
      <c r="C57" s="184"/>
      <c r="D57" s="61"/>
      <c r="E57" s="61"/>
      <c r="F57" s="61"/>
      <c r="G57" s="61"/>
      <c r="H57" s="63"/>
      <c r="I57" s="65"/>
      <c r="J57" s="61"/>
      <c r="K57" s="64"/>
      <c r="L57" s="61"/>
      <c r="M57" s="66" t="s">
        <v>142</v>
      </c>
      <c r="N57" s="63"/>
      <c r="O57" s="61">
        <v>1</v>
      </c>
      <c r="P57" s="66"/>
      <c r="Q57" s="64"/>
      <c r="R57" s="66"/>
      <c r="S57" s="61"/>
      <c r="T57" s="61"/>
      <c r="U57" s="65"/>
      <c r="V57" s="66"/>
      <c r="W57" s="64"/>
      <c r="X57" s="66"/>
      <c r="Y57" s="61"/>
      <c r="Z57" s="61"/>
      <c r="AA57" s="65"/>
      <c r="AB57" s="187"/>
      <c r="AC57" s="71"/>
      <c r="AD57" s="57"/>
      <c r="AE57" s="50" t="s">
        <v>158</v>
      </c>
      <c r="AF57" s="50">
        <f>AI58</f>
        <v>0</v>
      </c>
      <c r="AG57" s="27"/>
      <c r="AH57" s="27" t="s">
        <v>186</v>
      </c>
      <c r="AI57" s="29">
        <v>2.2999999999999998</v>
      </c>
      <c r="AJ57" s="29"/>
      <c r="AK57" s="29">
        <f>AI57*5</f>
        <v>11.5</v>
      </c>
      <c r="AL57" s="29" t="s">
        <v>179</v>
      </c>
      <c r="AM57" s="29">
        <f>AK57*9</f>
        <v>103.5</v>
      </c>
    </row>
    <row r="58" spans="1:39" ht="27.95" customHeight="1">
      <c r="B58" s="189"/>
      <c r="C58" s="185"/>
      <c r="D58" s="61"/>
      <c r="E58" s="61"/>
      <c r="F58" s="61"/>
      <c r="G58" s="61"/>
      <c r="H58" s="61"/>
      <c r="I58" s="65"/>
      <c r="J58" s="61"/>
      <c r="K58" s="64"/>
      <c r="L58" s="61"/>
      <c r="M58" s="66"/>
      <c r="N58" s="63"/>
      <c r="O58" s="61"/>
      <c r="P58" s="61"/>
      <c r="Q58" s="64"/>
      <c r="R58" s="61"/>
      <c r="S58" s="61"/>
      <c r="T58" s="61"/>
      <c r="U58" s="61"/>
      <c r="V58" s="61"/>
      <c r="W58" s="64"/>
      <c r="X58" s="61"/>
      <c r="Y58" s="61"/>
      <c r="Z58" s="61"/>
      <c r="AA58" s="61"/>
      <c r="AB58" s="187"/>
      <c r="AC58" s="62"/>
      <c r="AD58" s="62"/>
      <c r="AE58" s="72"/>
      <c r="AF58" s="50"/>
      <c r="AG58" s="42"/>
      <c r="AH58" s="27" t="s">
        <v>325</v>
      </c>
      <c r="AL58" s="27">
        <f>AI58*15</f>
        <v>0</v>
      </c>
    </row>
    <row r="59" spans="1:39" s="73" customFormat="1" ht="27.95" hidden="1" customHeight="1">
      <c r="B59" s="74"/>
      <c r="C59" s="75"/>
      <c r="D59" s="61"/>
      <c r="E59" s="61"/>
      <c r="F59" s="61"/>
      <c r="G59" s="61"/>
      <c r="H59" s="61"/>
      <c r="I59" s="65"/>
      <c r="J59" s="61"/>
      <c r="K59" s="64"/>
      <c r="L59" s="61"/>
      <c r="M59" s="61"/>
      <c r="N59" s="63"/>
      <c r="O59" s="61"/>
      <c r="P59" s="61"/>
      <c r="Q59" s="64"/>
      <c r="R59" s="61"/>
      <c r="S59" s="61"/>
      <c r="T59" s="61"/>
      <c r="U59" s="61"/>
      <c r="V59" s="61"/>
      <c r="W59" s="64"/>
      <c r="X59" s="61"/>
      <c r="Y59" s="61"/>
      <c r="Z59" s="61"/>
      <c r="AA59" s="61"/>
      <c r="AB59" s="187"/>
      <c r="AC59" s="76"/>
      <c r="AD59" s="76"/>
      <c r="AE59" s="77"/>
      <c r="AF59" s="78"/>
      <c r="AG59" s="79"/>
      <c r="AH59" s="80"/>
      <c r="AI59" s="52"/>
      <c r="AJ59" s="80"/>
      <c r="AK59" s="80"/>
      <c r="AL59" s="80"/>
      <c r="AM59" s="80"/>
    </row>
    <row r="60" spans="1:39" s="73" customFormat="1" ht="27.95" hidden="1" customHeight="1">
      <c r="B60" s="74"/>
      <c r="C60" s="75"/>
      <c r="D60" s="61"/>
      <c r="E60" s="61"/>
      <c r="F60" s="61"/>
      <c r="G60" s="61"/>
      <c r="H60" s="61"/>
      <c r="I60" s="65"/>
      <c r="J60" s="61"/>
      <c r="K60" s="64"/>
      <c r="L60" s="61"/>
      <c r="M60" s="61"/>
      <c r="N60" s="63"/>
      <c r="O60" s="61"/>
      <c r="P60" s="61"/>
      <c r="Q60" s="64"/>
      <c r="R60" s="61"/>
      <c r="S60" s="61"/>
      <c r="T60" s="61"/>
      <c r="U60" s="61"/>
      <c r="V60" s="61"/>
      <c r="W60" s="64"/>
      <c r="X60" s="61"/>
      <c r="Y60" s="61"/>
      <c r="Z60" s="61"/>
      <c r="AA60" s="61"/>
      <c r="AB60" s="187"/>
      <c r="AC60" s="76"/>
      <c r="AD60" s="76"/>
      <c r="AE60" s="77"/>
      <c r="AF60" s="78"/>
      <c r="AG60" s="79"/>
      <c r="AH60" s="80"/>
      <c r="AI60" s="52"/>
      <c r="AJ60" s="80"/>
      <c r="AK60" s="80"/>
      <c r="AL60" s="80"/>
      <c r="AM60" s="80"/>
    </row>
    <row r="61" spans="1:39" s="73" customFormat="1" ht="27.95" hidden="1" customHeight="1">
      <c r="B61" s="74"/>
      <c r="C61" s="75"/>
      <c r="D61" s="61"/>
      <c r="E61" s="61"/>
      <c r="F61" s="61"/>
      <c r="G61" s="61"/>
      <c r="H61" s="61"/>
      <c r="I61" s="65"/>
      <c r="J61" s="61"/>
      <c r="K61" s="64"/>
      <c r="L61" s="61"/>
      <c r="M61" s="61"/>
      <c r="N61" s="63"/>
      <c r="O61" s="61"/>
      <c r="P61" s="61"/>
      <c r="Q61" s="64"/>
      <c r="R61" s="61"/>
      <c r="S61" s="61"/>
      <c r="T61" s="61"/>
      <c r="U61" s="61"/>
      <c r="V61" s="61"/>
      <c r="W61" s="64"/>
      <c r="X61" s="61"/>
      <c r="Y61" s="61"/>
      <c r="Z61" s="61"/>
      <c r="AA61" s="61"/>
      <c r="AB61" s="187"/>
      <c r="AC61" s="76"/>
      <c r="AD61" s="76"/>
      <c r="AE61" s="77"/>
      <c r="AF61" s="78"/>
      <c r="AG61" s="79"/>
      <c r="AH61" s="80"/>
      <c r="AI61" s="52"/>
      <c r="AJ61" s="80"/>
      <c r="AK61" s="80"/>
      <c r="AL61" s="80"/>
      <c r="AM61" s="80"/>
    </row>
    <row r="62" spans="1:39" s="73" customFormat="1" ht="27.95" hidden="1" customHeight="1">
      <c r="B62" s="74"/>
      <c r="C62" s="75"/>
      <c r="D62" s="61"/>
      <c r="E62" s="61"/>
      <c r="F62" s="61"/>
      <c r="G62" s="61"/>
      <c r="H62" s="61"/>
      <c r="I62" s="65"/>
      <c r="J62" s="61"/>
      <c r="K62" s="64"/>
      <c r="L62" s="61"/>
      <c r="M62" s="61"/>
      <c r="N62" s="63"/>
      <c r="O62" s="61"/>
      <c r="P62" s="61"/>
      <c r="Q62" s="64"/>
      <c r="R62" s="61"/>
      <c r="S62" s="61"/>
      <c r="T62" s="61"/>
      <c r="U62" s="61"/>
      <c r="V62" s="61"/>
      <c r="W62" s="64"/>
      <c r="X62" s="61"/>
      <c r="Y62" s="61"/>
      <c r="Z62" s="61"/>
      <c r="AA62" s="61"/>
      <c r="AB62" s="187"/>
      <c r="AC62" s="76"/>
      <c r="AD62" s="76"/>
      <c r="AE62" s="77"/>
      <c r="AF62" s="78"/>
      <c r="AG62" s="79"/>
      <c r="AH62" s="80"/>
      <c r="AI62" s="52"/>
      <c r="AJ62" s="80"/>
      <c r="AK62" s="80"/>
      <c r="AL62" s="80"/>
      <c r="AM62" s="80"/>
    </row>
    <row r="63" spans="1:39" ht="27.95" customHeight="1">
      <c r="B63" s="81" t="s">
        <v>162</v>
      </c>
      <c r="C63" s="82"/>
      <c r="D63" s="61"/>
      <c r="E63" s="64"/>
      <c r="F63" s="61"/>
      <c r="G63" s="61"/>
      <c r="H63" s="61"/>
      <c r="I63" s="61"/>
      <c r="J63" s="61"/>
      <c r="K63" s="61"/>
      <c r="L63" s="61"/>
      <c r="M63" s="61"/>
      <c r="N63" s="63"/>
      <c r="O63" s="61"/>
      <c r="P63" s="61"/>
      <c r="Q63" s="64"/>
      <c r="R63" s="61"/>
      <c r="S63" s="61"/>
      <c r="T63" s="64"/>
      <c r="U63" s="61"/>
      <c r="V63" s="61"/>
      <c r="W63" s="64"/>
      <c r="X63" s="61"/>
      <c r="Y63" s="61"/>
      <c r="Z63" s="64"/>
      <c r="AA63" s="61"/>
      <c r="AB63" s="187"/>
      <c r="AC63" s="71"/>
      <c r="AD63" s="71"/>
      <c r="AE63" s="83"/>
      <c r="AF63" s="50"/>
      <c r="AG63" s="27"/>
      <c r="AJ63" s="27">
        <f>SUM(AJ54:AJ58)</f>
        <v>26.6</v>
      </c>
      <c r="AK63" s="27">
        <f>SUM(AK54:AK58)</f>
        <v>21.5</v>
      </c>
      <c r="AL63" s="27">
        <f>SUM(AL54:AL58)</f>
        <v>90.5</v>
      </c>
      <c r="AM63" s="27">
        <f>AJ63*4+AK63*9+AL63*4</f>
        <v>661.9</v>
      </c>
    </row>
    <row r="64" spans="1:39" ht="27.95" customHeight="1">
      <c r="A64" s="84"/>
      <c r="B64" s="85"/>
      <c r="C64" s="86"/>
      <c r="D64" s="64"/>
      <c r="E64" s="64"/>
      <c r="F64" s="61"/>
      <c r="G64" s="61"/>
      <c r="H64" s="61"/>
      <c r="I64" s="87"/>
      <c r="J64" s="61"/>
      <c r="K64" s="61"/>
      <c r="L64" s="87"/>
      <c r="M64" s="61"/>
      <c r="N64" s="63"/>
      <c r="O64" s="87"/>
      <c r="P64" s="61"/>
      <c r="Q64" s="64"/>
      <c r="R64" s="61"/>
      <c r="S64" s="61"/>
      <c r="T64" s="64"/>
      <c r="U64" s="87"/>
      <c r="V64" s="61"/>
      <c r="W64" s="64"/>
      <c r="X64" s="61"/>
      <c r="Y64" s="61"/>
      <c r="Z64" s="64"/>
      <c r="AA64" s="87"/>
      <c r="AB64" s="188"/>
      <c r="AC64" s="62"/>
      <c r="AD64" s="62"/>
      <c r="AE64" s="72"/>
      <c r="AF64" s="50"/>
      <c r="AG64" s="42"/>
      <c r="AJ64" s="88">
        <f>AJ63*4/AM63</f>
        <v>0.16074935790904971</v>
      </c>
      <c r="AK64" s="88">
        <f>AK63*9/AM63</f>
        <v>0.29234023266354436</v>
      </c>
      <c r="AL64" s="88">
        <f>AL63*4/AM63</f>
        <v>0.54691040942740599</v>
      </c>
    </row>
    <row r="65" spans="2:33" ht="21.75" customHeight="1">
      <c r="B65" s="29"/>
      <c r="C65" s="27"/>
      <c r="D65" s="192" t="s">
        <v>207</v>
      </c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90"/>
      <c r="R65" s="90"/>
      <c r="S65" s="193" t="s">
        <v>208</v>
      </c>
      <c r="T65" s="193"/>
      <c r="U65" s="193"/>
      <c r="V65" s="193"/>
      <c r="W65" s="193"/>
      <c r="X65" s="193"/>
      <c r="Y65" s="193"/>
      <c r="Z65" s="193"/>
      <c r="AA65" s="193"/>
      <c r="AB65" s="193"/>
      <c r="AC65" s="193"/>
      <c r="AD65" s="91"/>
      <c r="AE65" s="90"/>
      <c r="AF65" s="90"/>
      <c r="AG65" s="92"/>
    </row>
    <row r="66" spans="2:33" ht="24" customHeight="1">
      <c r="B66" s="29"/>
      <c r="D66" s="194" t="s">
        <v>209</v>
      </c>
      <c r="E66" s="194"/>
      <c r="F66" s="194"/>
      <c r="G66" s="194"/>
      <c r="H66" s="194"/>
      <c r="I66" s="194"/>
      <c r="J66" s="194"/>
      <c r="K66" s="194"/>
      <c r="L66" s="194"/>
      <c r="M66" s="194"/>
      <c r="N66" s="93"/>
      <c r="O66" s="27"/>
      <c r="Q66" s="93"/>
      <c r="R66" s="27"/>
      <c r="S66" s="193"/>
      <c r="T66" s="193"/>
      <c r="U66" s="193"/>
      <c r="V66" s="193"/>
      <c r="W66" s="193"/>
      <c r="X66" s="193"/>
      <c r="Y66" s="193"/>
      <c r="Z66" s="193"/>
      <c r="AA66" s="193"/>
      <c r="AB66" s="193"/>
      <c r="AC66" s="193"/>
      <c r="AD66" s="91"/>
      <c r="AF66" s="95"/>
    </row>
  </sheetData>
  <mergeCells count="20">
    <mergeCell ref="C53:C58"/>
    <mergeCell ref="AB53:AB64"/>
    <mergeCell ref="B57:B58"/>
    <mergeCell ref="D65:P65"/>
    <mergeCell ref="S65:AC66"/>
    <mergeCell ref="D66:M66"/>
    <mergeCell ref="C29:C34"/>
    <mergeCell ref="AB29:AB40"/>
    <mergeCell ref="B33:B34"/>
    <mergeCell ref="C41:C46"/>
    <mergeCell ref="AB41:AB52"/>
    <mergeCell ref="B45:B46"/>
    <mergeCell ref="C17:C22"/>
    <mergeCell ref="AB17:AB28"/>
    <mergeCell ref="B21:B22"/>
    <mergeCell ref="B1:AF1"/>
    <mergeCell ref="B2:I2"/>
    <mergeCell ref="C5:C10"/>
    <mergeCell ref="AB5:AB16"/>
    <mergeCell ref="B9:B10"/>
  </mergeCells>
  <phoneticPr fontId="4" type="noConversion"/>
  <pageMargins left="0.75" right="0.17" top="0.18" bottom="0.17" header="0.5" footer="0.23"/>
  <pageSetup paperSize="9" scale="3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47">
    <pageSetUpPr fitToPage="1"/>
  </sheetPr>
  <dimension ref="A1:AM66"/>
  <sheetViews>
    <sheetView topLeftCell="A4" zoomScale="50" zoomScaleNormal="50" workbookViewId="0">
      <selection activeCell="Q7" sqref="Q7:T7"/>
    </sheetView>
  </sheetViews>
  <sheetFormatPr defaultColWidth="9" defaultRowHeight="20.25"/>
  <cols>
    <col min="1" max="1" width="1.875" style="59" customWidth="1"/>
    <col min="2" max="2" width="4.875" style="96" customWidth="1"/>
    <col min="3" max="3" width="0" style="59" hidden="1" customWidth="1"/>
    <col min="4" max="4" width="18.625" style="59" customWidth="1"/>
    <col min="5" max="5" width="5.625" style="97" customWidth="1"/>
    <col min="6" max="6" width="9.625" style="59" customWidth="1"/>
    <col min="7" max="7" width="18.625" style="59" customWidth="1"/>
    <col min="8" max="8" width="5.625" style="97" customWidth="1"/>
    <col min="9" max="9" width="9.625" style="59" customWidth="1"/>
    <col min="10" max="10" width="18.625" style="59" customWidth="1"/>
    <col min="11" max="11" width="5.625" style="97" customWidth="1"/>
    <col min="12" max="12" width="9.625" style="59" customWidth="1"/>
    <col min="13" max="13" width="18.625" style="59" customWidth="1"/>
    <col min="14" max="14" width="5.625" style="97" customWidth="1"/>
    <col min="15" max="15" width="9.625" style="59" customWidth="1"/>
    <col min="16" max="16" width="18.625" style="59" customWidth="1"/>
    <col min="17" max="17" width="5.625" style="97" customWidth="1"/>
    <col min="18" max="18" width="9.625" style="59" customWidth="1"/>
    <col min="19" max="19" width="18.625" style="59" customWidth="1"/>
    <col min="20" max="20" width="5.625" style="97" customWidth="1"/>
    <col min="21" max="21" width="9.625" style="59" customWidth="1"/>
    <col min="22" max="22" width="18.625" style="59" hidden="1" customWidth="1"/>
    <col min="23" max="23" width="5.625" style="97" hidden="1" customWidth="1"/>
    <col min="24" max="24" width="9.625" style="59" hidden="1" customWidth="1"/>
    <col min="25" max="25" width="18.625" style="59" hidden="1" customWidth="1"/>
    <col min="26" max="26" width="5.625" style="97" hidden="1" customWidth="1"/>
    <col min="27" max="27" width="9.625" style="59" hidden="1" customWidth="1"/>
    <col min="28" max="28" width="5.25" style="73" customWidth="1"/>
    <col min="29" max="29" width="14" style="98" customWidth="1"/>
    <col min="30" max="30" width="7.5" style="98" customWidth="1"/>
    <col min="31" max="31" width="11.25" style="94" customWidth="1"/>
    <col min="32" max="32" width="6.625" style="99" customWidth="1"/>
    <col min="33" max="33" width="6.625" style="59" customWidth="1"/>
    <col min="34" max="34" width="6" style="27" hidden="1" customWidth="1"/>
    <col min="35" max="35" width="5.5" style="29" hidden="1" customWidth="1"/>
    <col min="36" max="36" width="7.75" style="27" hidden="1" customWidth="1"/>
    <col min="37" max="37" width="8" style="27" hidden="1" customWidth="1"/>
    <col min="38" max="38" width="7.875" style="27" hidden="1" customWidth="1"/>
    <col min="39" max="39" width="7.5" style="27" hidden="1" customWidth="1"/>
    <col min="40" max="16384" width="9" style="59"/>
  </cols>
  <sheetData>
    <row r="1" spans="1:39" s="27" customFormat="1" ht="38.25">
      <c r="B1" s="190" t="s">
        <v>104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28"/>
      <c r="AI1" s="29"/>
    </row>
    <row r="2" spans="1:39" s="27" customFormat="1" ht="32.1" customHeight="1">
      <c r="B2" s="191" t="s">
        <v>326</v>
      </c>
      <c r="C2" s="191"/>
      <c r="D2" s="191"/>
      <c r="E2" s="191"/>
      <c r="F2" s="191"/>
      <c r="G2" s="191"/>
      <c r="H2" s="191"/>
      <c r="I2" s="191"/>
      <c r="J2" s="28"/>
      <c r="K2" s="30"/>
      <c r="L2" s="28"/>
      <c r="M2" s="28"/>
      <c r="N2" s="30"/>
      <c r="O2" s="28"/>
      <c r="P2" s="28"/>
      <c r="Q2" s="30"/>
      <c r="R2" s="28"/>
      <c r="S2" s="28"/>
      <c r="T2" s="30"/>
      <c r="U2" s="28"/>
      <c r="V2" s="28"/>
      <c r="W2" s="30"/>
      <c r="X2" s="28"/>
      <c r="Y2" s="28"/>
      <c r="Z2" s="30"/>
      <c r="AA2" s="28"/>
      <c r="AB2" s="31"/>
      <c r="AC2" s="32"/>
      <c r="AD2" s="32"/>
      <c r="AE2" s="33"/>
      <c r="AF2" s="32"/>
      <c r="AG2" s="28"/>
      <c r="AI2" s="29"/>
    </row>
    <row r="3" spans="1:39" s="27" customFormat="1" ht="30" customHeight="1">
      <c r="B3" s="34" t="s">
        <v>106</v>
      </c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7"/>
      <c r="T3" s="36"/>
      <c r="U3" s="36"/>
      <c r="V3" s="36"/>
      <c r="W3" s="36"/>
      <c r="X3" s="36"/>
      <c r="Y3" s="37"/>
      <c r="Z3" s="36"/>
      <c r="AA3" s="36"/>
      <c r="AB3" s="38"/>
      <c r="AC3" s="39"/>
      <c r="AD3" s="39"/>
      <c r="AE3" s="40"/>
      <c r="AF3" s="41"/>
      <c r="AG3" s="42"/>
      <c r="AI3" s="29"/>
    </row>
    <row r="4" spans="1:39" s="43" customFormat="1" ht="43.5">
      <c r="B4" s="44" t="s">
        <v>107</v>
      </c>
      <c r="C4" s="45" t="s">
        <v>108</v>
      </c>
      <c r="D4" s="46" t="s">
        <v>109</v>
      </c>
      <c r="E4" s="47" t="s">
        <v>110</v>
      </c>
      <c r="F4" s="46"/>
      <c r="G4" s="46" t="s">
        <v>111</v>
      </c>
      <c r="H4" s="47" t="s">
        <v>110</v>
      </c>
      <c r="I4" s="46"/>
      <c r="J4" s="46" t="s">
        <v>112</v>
      </c>
      <c r="K4" s="47" t="s">
        <v>110</v>
      </c>
      <c r="L4" s="48"/>
      <c r="M4" s="46" t="s">
        <v>112</v>
      </c>
      <c r="N4" s="47" t="s">
        <v>110</v>
      </c>
      <c r="O4" s="46"/>
      <c r="P4" s="46" t="s">
        <v>113</v>
      </c>
      <c r="Q4" s="47" t="s">
        <v>110</v>
      </c>
      <c r="R4" s="46"/>
      <c r="S4" s="46" t="s">
        <v>114</v>
      </c>
      <c r="T4" s="47" t="s">
        <v>110</v>
      </c>
      <c r="U4" s="46"/>
      <c r="V4" s="46" t="s">
        <v>112</v>
      </c>
      <c r="W4" s="47" t="s">
        <v>110</v>
      </c>
      <c r="X4" s="46"/>
      <c r="Y4" s="46" t="s">
        <v>114</v>
      </c>
      <c r="Z4" s="47" t="s">
        <v>110</v>
      </c>
      <c r="AA4" s="46"/>
      <c r="AB4" s="49" t="s">
        <v>115</v>
      </c>
      <c r="AC4" s="50" t="s">
        <v>116</v>
      </c>
      <c r="AD4" s="50"/>
      <c r="AE4" s="50" t="s">
        <v>117</v>
      </c>
      <c r="AF4" s="50" t="s">
        <v>118</v>
      </c>
      <c r="AG4" s="51"/>
      <c r="AH4" s="52"/>
      <c r="AI4" s="29"/>
      <c r="AJ4" s="27"/>
      <c r="AK4" s="27"/>
      <c r="AL4" s="27"/>
      <c r="AM4" s="27"/>
    </row>
    <row r="5" spans="1:39" s="53" customFormat="1" ht="65.099999999999994" customHeight="1">
      <c r="B5" s="54">
        <v>12</v>
      </c>
      <c r="C5" s="183"/>
      <c r="D5" s="55" t="s">
        <v>22</v>
      </c>
      <c r="E5" s="55" t="s">
        <v>119</v>
      </c>
      <c r="F5" s="56" t="s">
        <v>120</v>
      </c>
      <c r="G5" s="55" t="s">
        <v>66</v>
      </c>
      <c r="H5" s="55" t="s">
        <v>123</v>
      </c>
      <c r="I5" s="56" t="s">
        <v>120</v>
      </c>
      <c r="J5" s="55" t="s">
        <v>71</v>
      </c>
      <c r="K5" s="55" t="s">
        <v>164</v>
      </c>
      <c r="L5" s="56" t="s">
        <v>120</v>
      </c>
      <c r="M5" s="55" t="s">
        <v>76</v>
      </c>
      <c r="N5" s="55" t="s">
        <v>164</v>
      </c>
      <c r="O5" s="56" t="s">
        <v>120</v>
      </c>
      <c r="P5" s="55" t="s">
        <v>370</v>
      </c>
      <c r="Q5" s="55" t="s">
        <v>124</v>
      </c>
      <c r="R5" s="56" t="s">
        <v>120</v>
      </c>
      <c r="S5" s="55" t="s">
        <v>82</v>
      </c>
      <c r="T5" s="55" t="s">
        <v>123</v>
      </c>
      <c r="U5" s="56" t="s">
        <v>120</v>
      </c>
      <c r="V5" s="55"/>
      <c r="W5" s="55"/>
      <c r="X5" s="56" t="s">
        <v>120</v>
      </c>
      <c r="Y5" s="55"/>
      <c r="Z5" s="55"/>
      <c r="AA5" s="56" t="s">
        <v>120</v>
      </c>
      <c r="AB5" s="186"/>
      <c r="AC5" s="57" t="s">
        <v>125</v>
      </c>
      <c r="AD5" s="57">
        <f>AL15</f>
        <v>90</v>
      </c>
      <c r="AE5" s="58" t="s">
        <v>126</v>
      </c>
      <c r="AF5" s="50">
        <f>AI6</f>
        <v>5.5</v>
      </c>
      <c r="AG5" s="27"/>
      <c r="AH5" s="27"/>
      <c r="AI5" s="29"/>
      <c r="AJ5" s="27" t="s">
        <v>191</v>
      </c>
      <c r="AK5" s="27" t="s">
        <v>192</v>
      </c>
      <c r="AL5" s="27" t="s">
        <v>193</v>
      </c>
      <c r="AM5" s="27" t="s">
        <v>194</v>
      </c>
    </row>
    <row r="6" spans="1:39" ht="27.95" customHeight="1">
      <c r="B6" s="60" t="s">
        <v>131</v>
      </c>
      <c r="C6" s="184"/>
      <c r="D6" s="61" t="s">
        <v>132</v>
      </c>
      <c r="E6" s="67"/>
      <c r="F6" s="61">
        <v>76</v>
      </c>
      <c r="G6" s="61" t="s">
        <v>143</v>
      </c>
      <c r="H6" s="61"/>
      <c r="I6" s="61">
        <v>39</v>
      </c>
      <c r="J6" s="61" t="s">
        <v>144</v>
      </c>
      <c r="K6" s="61"/>
      <c r="L6" s="61">
        <v>28</v>
      </c>
      <c r="M6" s="61" t="s">
        <v>181</v>
      </c>
      <c r="N6" s="61"/>
      <c r="O6" s="61">
        <v>42</v>
      </c>
      <c r="P6" s="61" t="s">
        <v>11</v>
      </c>
      <c r="Q6" s="61"/>
      <c r="R6" s="61">
        <v>110</v>
      </c>
      <c r="S6" s="61" t="s">
        <v>136</v>
      </c>
      <c r="T6" s="61"/>
      <c r="U6" s="61">
        <v>1</v>
      </c>
      <c r="V6" s="61"/>
      <c r="W6" s="61"/>
      <c r="X6" s="61"/>
      <c r="Y6" s="61"/>
      <c r="Z6" s="61"/>
      <c r="AA6" s="61"/>
      <c r="AB6" s="187"/>
      <c r="AC6" s="57" t="s">
        <v>137</v>
      </c>
      <c r="AD6" s="62">
        <f>AK15</f>
        <v>23.5</v>
      </c>
      <c r="AE6" s="58" t="s">
        <v>138</v>
      </c>
      <c r="AF6" s="50">
        <f>AI7</f>
        <v>2.4</v>
      </c>
      <c r="AG6" s="42"/>
      <c r="AH6" s="52" t="s">
        <v>174</v>
      </c>
      <c r="AI6" s="29">
        <v>5.5</v>
      </c>
      <c r="AJ6" s="29">
        <f>AI6*2</f>
        <v>11</v>
      </c>
      <c r="AK6" s="29"/>
      <c r="AL6" s="29">
        <f>AI6*15</f>
        <v>82.5</v>
      </c>
      <c r="AM6" s="29">
        <f>AJ6*4+AL6*4</f>
        <v>374</v>
      </c>
    </row>
    <row r="7" spans="1:39" ht="27.95" customHeight="1">
      <c r="B7" s="60">
        <v>20</v>
      </c>
      <c r="C7" s="184"/>
      <c r="D7" s="61" t="s">
        <v>270</v>
      </c>
      <c r="E7" s="61"/>
      <c r="F7" s="61">
        <v>30</v>
      </c>
      <c r="G7" s="61" t="s">
        <v>177</v>
      </c>
      <c r="H7" s="63"/>
      <c r="I7" s="61">
        <v>7</v>
      </c>
      <c r="J7" s="61" t="s">
        <v>327</v>
      </c>
      <c r="K7" s="64"/>
      <c r="L7" s="61">
        <v>10</v>
      </c>
      <c r="M7" s="61" t="s">
        <v>226</v>
      </c>
      <c r="N7" s="61"/>
      <c r="O7" s="65">
        <v>5</v>
      </c>
      <c r="P7" s="66" t="s">
        <v>150</v>
      </c>
      <c r="Q7" s="61"/>
      <c r="R7" s="65" t="s">
        <v>141</v>
      </c>
      <c r="S7" s="61" t="s">
        <v>143</v>
      </c>
      <c r="T7" s="63"/>
      <c r="U7" s="61">
        <v>4</v>
      </c>
      <c r="V7" s="61"/>
      <c r="W7" s="61"/>
      <c r="X7" s="65"/>
      <c r="Y7" s="61"/>
      <c r="Z7" s="67"/>
      <c r="AA7" s="61"/>
      <c r="AB7" s="187"/>
      <c r="AC7" s="57" t="s">
        <v>145</v>
      </c>
      <c r="AD7" s="62">
        <f>AJ15</f>
        <v>29.3</v>
      </c>
      <c r="AE7" s="50" t="s">
        <v>146</v>
      </c>
      <c r="AF7" s="50">
        <f>AI8</f>
        <v>1.5</v>
      </c>
      <c r="AG7" s="27"/>
      <c r="AH7" s="68" t="s">
        <v>328</v>
      </c>
      <c r="AI7" s="29">
        <v>2.4</v>
      </c>
      <c r="AJ7" s="69">
        <f>AI7*7</f>
        <v>16.8</v>
      </c>
      <c r="AK7" s="29">
        <f>AI7*5</f>
        <v>12</v>
      </c>
      <c r="AL7" s="29" t="s">
        <v>155</v>
      </c>
      <c r="AM7" s="70">
        <f>AJ7*4+AK7*9</f>
        <v>175.2</v>
      </c>
    </row>
    <row r="8" spans="1:39" ht="27.95" customHeight="1">
      <c r="B8" s="60" t="s">
        <v>149</v>
      </c>
      <c r="C8" s="184"/>
      <c r="D8" s="61"/>
      <c r="E8" s="61"/>
      <c r="F8" s="61"/>
      <c r="G8" s="61" t="s">
        <v>199</v>
      </c>
      <c r="H8" s="63"/>
      <c r="I8" s="65">
        <v>18</v>
      </c>
      <c r="J8" s="61" t="s">
        <v>142</v>
      </c>
      <c r="K8" s="61"/>
      <c r="L8" s="61">
        <v>10</v>
      </c>
      <c r="M8" s="61" t="s">
        <v>143</v>
      </c>
      <c r="N8" s="63"/>
      <c r="O8" s="65">
        <v>4</v>
      </c>
      <c r="P8" s="61"/>
      <c r="Q8" s="61"/>
      <c r="R8" s="65"/>
      <c r="S8" s="61" t="s">
        <v>151</v>
      </c>
      <c r="T8" s="61"/>
      <c r="U8" s="65" t="s">
        <v>141</v>
      </c>
      <c r="V8" s="61"/>
      <c r="W8" s="61"/>
      <c r="X8" s="65"/>
      <c r="Y8" s="61"/>
      <c r="Z8" s="61"/>
      <c r="AA8" s="65"/>
      <c r="AB8" s="187"/>
      <c r="AC8" s="71" t="s">
        <v>152</v>
      </c>
      <c r="AD8" s="62">
        <f>AM15</f>
        <v>688.7</v>
      </c>
      <c r="AE8" s="58" t="s">
        <v>153</v>
      </c>
      <c r="AF8" s="50">
        <f>AI9</f>
        <v>2.2999999999999998</v>
      </c>
      <c r="AG8" s="42"/>
      <c r="AH8" s="27" t="s">
        <v>154</v>
      </c>
      <c r="AI8" s="29">
        <v>1.5</v>
      </c>
      <c r="AJ8" s="29">
        <f>AI8*1</f>
        <v>1.5</v>
      </c>
      <c r="AK8" s="29" t="s">
        <v>155</v>
      </c>
      <c r="AL8" s="29">
        <f>AI8*5</f>
        <v>7.5</v>
      </c>
      <c r="AM8" s="29">
        <f>AJ8*4+AL8*4</f>
        <v>36</v>
      </c>
    </row>
    <row r="9" spans="1:39" ht="27.95" customHeight="1">
      <c r="B9" s="189" t="s">
        <v>224</v>
      </c>
      <c r="C9" s="184"/>
      <c r="D9" s="61"/>
      <c r="E9" s="61"/>
      <c r="F9" s="61"/>
      <c r="G9" s="61" t="s">
        <v>176</v>
      </c>
      <c r="H9" s="63"/>
      <c r="I9" s="65">
        <v>15</v>
      </c>
      <c r="J9" s="61" t="s">
        <v>140</v>
      </c>
      <c r="K9" s="64"/>
      <c r="L9" s="61" t="s">
        <v>141</v>
      </c>
      <c r="M9" s="61" t="s">
        <v>142</v>
      </c>
      <c r="N9" s="63"/>
      <c r="O9" s="61">
        <v>3</v>
      </c>
      <c r="P9" s="66"/>
      <c r="Q9" s="64"/>
      <c r="R9" s="66"/>
      <c r="S9" s="61"/>
      <c r="T9" s="61"/>
      <c r="U9" s="65"/>
      <c r="V9" s="66"/>
      <c r="W9" s="64"/>
      <c r="X9" s="66"/>
      <c r="Y9" s="61"/>
      <c r="Z9" s="61"/>
      <c r="AA9" s="65"/>
      <c r="AB9" s="187"/>
      <c r="AC9" s="71"/>
      <c r="AD9" s="57"/>
      <c r="AE9" s="50" t="s">
        <v>158</v>
      </c>
      <c r="AF9" s="50">
        <f>AI10</f>
        <v>0</v>
      </c>
      <c r="AG9" s="27"/>
      <c r="AH9" s="27" t="s">
        <v>249</v>
      </c>
      <c r="AI9" s="29">
        <v>2.2999999999999998</v>
      </c>
      <c r="AJ9" s="29"/>
      <c r="AK9" s="29">
        <f>AI9*5</f>
        <v>11.5</v>
      </c>
      <c r="AL9" s="29" t="s">
        <v>155</v>
      </c>
      <c r="AM9" s="29">
        <f>AK9*9</f>
        <v>103.5</v>
      </c>
    </row>
    <row r="10" spans="1:39" ht="27.95" customHeight="1">
      <c r="B10" s="189"/>
      <c r="C10" s="185"/>
      <c r="D10" s="61"/>
      <c r="E10" s="61"/>
      <c r="F10" s="61"/>
      <c r="G10" s="61" t="s">
        <v>329</v>
      </c>
      <c r="H10" s="61"/>
      <c r="I10" s="65" t="s">
        <v>141</v>
      </c>
      <c r="J10" s="61"/>
      <c r="K10" s="64"/>
      <c r="L10" s="61"/>
      <c r="M10" s="66"/>
      <c r="N10" s="63"/>
      <c r="O10" s="61"/>
      <c r="P10" s="61"/>
      <c r="Q10" s="64"/>
      <c r="R10" s="61"/>
      <c r="S10" s="61"/>
      <c r="T10" s="61"/>
      <c r="U10" s="61"/>
      <c r="V10" s="61"/>
      <c r="W10" s="64"/>
      <c r="X10" s="61"/>
      <c r="Y10" s="61"/>
      <c r="Z10" s="61"/>
      <c r="AA10" s="61"/>
      <c r="AB10" s="187"/>
      <c r="AC10" s="62"/>
      <c r="AD10" s="62"/>
      <c r="AE10" s="72"/>
      <c r="AF10" s="50"/>
      <c r="AG10" s="42"/>
      <c r="AH10" s="27" t="s">
        <v>251</v>
      </c>
      <c r="AL10" s="27">
        <f>AI10*15</f>
        <v>0</v>
      </c>
    </row>
    <row r="11" spans="1:39" s="73" customFormat="1" ht="27.95" hidden="1" customHeight="1">
      <c r="B11" s="74"/>
      <c r="C11" s="75"/>
      <c r="D11" s="61"/>
      <c r="E11" s="61"/>
      <c r="F11" s="61"/>
      <c r="G11" s="61"/>
      <c r="H11" s="61"/>
      <c r="I11" s="65"/>
      <c r="J11" s="61"/>
      <c r="K11" s="64"/>
      <c r="L11" s="61"/>
      <c r="M11" s="61"/>
      <c r="N11" s="63"/>
      <c r="O11" s="61"/>
      <c r="P11" s="61"/>
      <c r="Q11" s="64"/>
      <c r="R11" s="61"/>
      <c r="S11" s="61"/>
      <c r="T11" s="61"/>
      <c r="U11" s="61"/>
      <c r="V11" s="61"/>
      <c r="W11" s="64"/>
      <c r="X11" s="61"/>
      <c r="Y11" s="61"/>
      <c r="Z11" s="61"/>
      <c r="AA11" s="61"/>
      <c r="AB11" s="187"/>
      <c r="AC11" s="76"/>
      <c r="AD11" s="76"/>
      <c r="AE11" s="77"/>
      <c r="AF11" s="78"/>
      <c r="AG11" s="79"/>
      <c r="AH11" s="80"/>
      <c r="AI11" s="52"/>
      <c r="AJ11" s="80"/>
      <c r="AK11" s="80"/>
      <c r="AL11" s="80"/>
      <c r="AM11" s="80"/>
    </row>
    <row r="12" spans="1:39" s="73" customFormat="1" ht="27.95" hidden="1" customHeight="1">
      <c r="B12" s="74"/>
      <c r="C12" s="75"/>
      <c r="D12" s="61"/>
      <c r="E12" s="61"/>
      <c r="F12" s="61"/>
      <c r="G12" s="61"/>
      <c r="H12" s="61"/>
      <c r="I12" s="65"/>
      <c r="J12" s="61"/>
      <c r="K12" s="64"/>
      <c r="L12" s="61"/>
      <c r="M12" s="61"/>
      <c r="N12" s="63"/>
      <c r="O12" s="61"/>
      <c r="P12" s="61"/>
      <c r="Q12" s="64"/>
      <c r="R12" s="61"/>
      <c r="S12" s="61"/>
      <c r="T12" s="61"/>
      <c r="U12" s="61"/>
      <c r="V12" s="61"/>
      <c r="W12" s="64"/>
      <c r="X12" s="61"/>
      <c r="Y12" s="61"/>
      <c r="Z12" s="61"/>
      <c r="AA12" s="61"/>
      <c r="AB12" s="187"/>
      <c r="AC12" s="76"/>
      <c r="AD12" s="76"/>
      <c r="AE12" s="77"/>
      <c r="AF12" s="78"/>
      <c r="AG12" s="79"/>
      <c r="AH12" s="80"/>
      <c r="AI12" s="52"/>
      <c r="AJ12" s="80"/>
      <c r="AK12" s="80"/>
      <c r="AL12" s="80"/>
      <c r="AM12" s="80"/>
    </row>
    <row r="13" spans="1:39" s="73" customFormat="1" ht="27.95" hidden="1" customHeight="1">
      <c r="B13" s="74"/>
      <c r="C13" s="75"/>
      <c r="D13" s="61"/>
      <c r="E13" s="61"/>
      <c r="F13" s="61"/>
      <c r="G13" s="61"/>
      <c r="H13" s="61"/>
      <c r="I13" s="65"/>
      <c r="J13" s="61"/>
      <c r="K13" s="64"/>
      <c r="L13" s="61"/>
      <c r="M13" s="61"/>
      <c r="N13" s="63"/>
      <c r="O13" s="61"/>
      <c r="P13" s="61"/>
      <c r="Q13" s="64"/>
      <c r="R13" s="61"/>
      <c r="S13" s="61"/>
      <c r="T13" s="61"/>
      <c r="U13" s="61"/>
      <c r="V13" s="61"/>
      <c r="W13" s="64"/>
      <c r="X13" s="61"/>
      <c r="Y13" s="61"/>
      <c r="Z13" s="61"/>
      <c r="AA13" s="61"/>
      <c r="AB13" s="187"/>
      <c r="AC13" s="76"/>
      <c r="AD13" s="76"/>
      <c r="AE13" s="77"/>
      <c r="AF13" s="78"/>
      <c r="AG13" s="79"/>
      <c r="AH13" s="80"/>
      <c r="AI13" s="52"/>
      <c r="AJ13" s="80"/>
      <c r="AK13" s="80"/>
      <c r="AL13" s="80"/>
      <c r="AM13" s="80"/>
    </row>
    <row r="14" spans="1:39" s="73" customFormat="1" ht="27.95" hidden="1" customHeight="1">
      <c r="B14" s="74"/>
      <c r="C14" s="75"/>
      <c r="D14" s="61"/>
      <c r="E14" s="61"/>
      <c r="F14" s="61"/>
      <c r="G14" s="61"/>
      <c r="H14" s="61"/>
      <c r="I14" s="65"/>
      <c r="J14" s="61"/>
      <c r="K14" s="64"/>
      <c r="L14" s="61"/>
      <c r="M14" s="61"/>
      <c r="N14" s="63"/>
      <c r="O14" s="61"/>
      <c r="P14" s="61"/>
      <c r="Q14" s="64"/>
      <c r="R14" s="61"/>
      <c r="S14" s="61"/>
      <c r="T14" s="61"/>
      <c r="U14" s="61"/>
      <c r="V14" s="61"/>
      <c r="W14" s="64"/>
      <c r="X14" s="61"/>
      <c r="Y14" s="61"/>
      <c r="Z14" s="61"/>
      <c r="AA14" s="61"/>
      <c r="AB14" s="187"/>
      <c r="AC14" s="76"/>
      <c r="AD14" s="76"/>
      <c r="AE14" s="77"/>
      <c r="AF14" s="78"/>
      <c r="AG14" s="79"/>
      <c r="AH14" s="80"/>
      <c r="AI14" s="52"/>
      <c r="AJ14" s="80"/>
      <c r="AK14" s="80"/>
      <c r="AL14" s="80"/>
      <c r="AM14" s="80"/>
    </row>
    <row r="15" spans="1:39" ht="27.95" customHeight="1">
      <c r="B15" s="81" t="s">
        <v>162</v>
      </c>
      <c r="C15" s="82"/>
      <c r="D15" s="61"/>
      <c r="E15" s="64"/>
      <c r="F15" s="61"/>
      <c r="G15" s="61"/>
      <c r="H15" s="61"/>
      <c r="I15" s="61"/>
      <c r="J15" s="61"/>
      <c r="K15" s="61"/>
      <c r="L15" s="61"/>
      <c r="M15" s="61"/>
      <c r="N15" s="63"/>
      <c r="O15" s="61"/>
      <c r="P15" s="61"/>
      <c r="Q15" s="64"/>
      <c r="R15" s="61"/>
      <c r="S15" s="61"/>
      <c r="T15" s="64"/>
      <c r="U15" s="61"/>
      <c r="V15" s="61"/>
      <c r="W15" s="64"/>
      <c r="X15" s="61"/>
      <c r="Y15" s="61"/>
      <c r="Z15" s="64"/>
      <c r="AA15" s="61"/>
      <c r="AB15" s="187"/>
      <c r="AC15" s="71"/>
      <c r="AD15" s="71"/>
      <c r="AE15" s="83"/>
      <c r="AF15" s="50"/>
      <c r="AG15" s="27"/>
      <c r="AJ15" s="27">
        <f>SUM(AJ6:AJ10)</f>
        <v>29.3</v>
      </c>
      <c r="AK15" s="27">
        <f>SUM(AK6:AK10)</f>
        <v>23.5</v>
      </c>
      <c r="AL15" s="27">
        <f>SUM(AL6:AL10)</f>
        <v>90</v>
      </c>
      <c r="AM15" s="27">
        <f>AJ15*4+AK15*9+AL15*4</f>
        <v>688.7</v>
      </c>
    </row>
    <row r="16" spans="1:39" ht="27.95" customHeight="1">
      <c r="A16" s="84"/>
      <c r="B16" s="85"/>
      <c r="C16" s="86"/>
      <c r="D16" s="64"/>
      <c r="E16" s="64"/>
      <c r="F16" s="61"/>
      <c r="G16" s="61"/>
      <c r="H16" s="61"/>
      <c r="I16" s="87"/>
      <c r="J16" s="61"/>
      <c r="K16" s="61"/>
      <c r="L16" s="87"/>
      <c r="M16" s="61"/>
      <c r="N16" s="63"/>
      <c r="O16" s="87"/>
      <c r="P16" s="61"/>
      <c r="Q16" s="64"/>
      <c r="R16" s="61"/>
      <c r="S16" s="61"/>
      <c r="T16" s="64"/>
      <c r="U16" s="87"/>
      <c r="V16" s="61"/>
      <c r="W16" s="64"/>
      <c r="X16" s="61"/>
      <c r="Y16" s="61"/>
      <c r="Z16" s="64"/>
      <c r="AA16" s="87"/>
      <c r="AB16" s="188"/>
      <c r="AC16" s="62"/>
      <c r="AD16" s="62"/>
      <c r="AE16" s="72"/>
      <c r="AF16" s="50"/>
      <c r="AG16" s="42"/>
      <c r="AJ16" s="88">
        <f>AJ15*4/AM15</f>
        <v>0.17017569333526933</v>
      </c>
      <c r="AK16" s="88">
        <f>AK15*9/AM15</f>
        <v>0.30710033396253811</v>
      </c>
      <c r="AL16" s="88">
        <f>AL15*4/AM15</f>
        <v>0.52272397270219251</v>
      </c>
    </row>
    <row r="17" spans="1:39" s="53" customFormat="1" ht="65.099999999999994" customHeight="1">
      <c r="B17" s="54">
        <v>12</v>
      </c>
      <c r="C17" s="183"/>
      <c r="D17" s="55" t="s">
        <v>44</v>
      </c>
      <c r="E17" s="55" t="s">
        <v>119</v>
      </c>
      <c r="F17" s="56" t="s">
        <v>120</v>
      </c>
      <c r="G17" s="55" t="s">
        <v>67</v>
      </c>
      <c r="H17" s="55" t="s">
        <v>123</v>
      </c>
      <c r="I17" s="56" t="s">
        <v>120</v>
      </c>
      <c r="J17" s="55" t="s">
        <v>72</v>
      </c>
      <c r="K17" s="55" t="s">
        <v>164</v>
      </c>
      <c r="L17" s="56" t="s">
        <v>120</v>
      </c>
      <c r="M17" s="55" t="s">
        <v>77</v>
      </c>
      <c r="N17" s="55" t="s">
        <v>123</v>
      </c>
      <c r="O17" s="56" t="s">
        <v>120</v>
      </c>
      <c r="P17" s="55" t="s">
        <v>37</v>
      </c>
      <c r="Q17" s="55" t="s">
        <v>124</v>
      </c>
      <c r="R17" s="56" t="s">
        <v>120</v>
      </c>
      <c r="S17" s="55" t="s">
        <v>83</v>
      </c>
      <c r="T17" s="55" t="s">
        <v>123</v>
      </c>
      <c r="U17" s="56" t="s">
        <v>120</v>
      </c>
      <c r="V17" s="55"/>
      <c r="W17" s="55"/>
      <c r="X17" s="56" t="s">
        <v>120</v>
      </c>
      <c r="Y17" s="55"/>
      <c r="Z17" s="55"/>
      <c r="AA17" s="56" t="s">
        <v>120</v>
      </c>
      <c r="AB17" s="186" t="s">
        <v>251</v>
      </c>
      <c r="AC17" s="57" t="s">
        <v>125</v>
      </c>
      <c r="AD17" s="57">
        <f>AL27</f>
        <v>105</v>
      </c>
      <c r="AE17" s="58" t="s">
        <v>126</v>
      </c>
      <c r="AF17" s="50">
        <f>AI18</f>
        <v>5.5</v>
      </c>
      <c r="AG17" s="27"/>
      <c r="AH17" s="27"/>
      <c r="AI17" s="29"/>
      <c r="AJ17" s="27" t="s">
        <v>191</v>
      </c>
      <c r="AK17" s="27" t="s">
        <v>192</v>
      </c>
      <c r="AL17" s="27" t="s">
        <v>193</v>
      </c>
      <c r="AM17" s="27" t="s">
        <v>194</v>
      </c>
    </row>
    <row r="18" spans="1:39" ht="27.95" customHeight="1">
      <c r="B18" s="60" t="s">
        <v>131</v>
      </c>
      <c r="C18" s="184"/>
      <c r="D18" s="61" t="s">
        <v>132</v>
      </c>
      <c r="E18" s="67"/>
      <c r="F18" s="61">
        <v>62</v>
      </c>
      <c r="G18" s="61" t="s">
        <v>330</v>
      </c>
      <c r="H18" s="61"/>
      <c r="I18" s="61">
        <v>112</v>
      </c>
      <c r="J18" s="61" t="s">
        <v>286</v>
      </c>
      <c r="K18" s="61"/>
      <c r="L18" s="61">
        <v>45</v>
      </c>
      <c r="M18" s="61" t="s">
        <v>199</v>
      </c>
      <c r="N18" s="67"/>
      <c r="O18" s="61">
        <v>36</v>
      </c>
      <c r="P18" s="61" t="s">
        <v>37</v>
      </c>
      <c r="Q18" s="61"/>
      <c r="R18" s="61">
        <v>90</v>
      </c>
      <c r="S18" s="61" t="s">
        <v>331</v>
      </c>
      <c r="T18" s="67"/>
      <c r="U18" s="61">
        <v>2</v>
      </c>
      <c r="V18" s="61"/>
      <c r="W18" s="61"/>
      <c r="X18" s="61"/>
      <c r="Y18" s="61"/>
      <c r="Z18" s="61"/>
      <c r="AA18" s="61"/>
      <c r="AB18" s="187"/>
      <c r="AC18" s="57" t="s">
        <v>137</v>
      </c>
      <c r="AD18" s="62">
        <f>AK27</f>
        <v>21.5</v>
      </c>
      <c r="AE18" s="58" t="s">
        <v>138</v>
      </c>
      <c r="AF18" s="50">
        <f>AI19</f>
        <v>2</v>
      </c>
      <c r="AG18" s="42"/>
      <c r="AH18" s="52" t="s">
        <v>174</v>
      </c>
      <c r="AI18" s="29">
        <v>5.5</v>
      </c>
      <c r="AJ18" s="29">
        <f>AI18*2</f>
        <v>11</v>
      </c>
      <c r="AK18" s="29"/>
      <c r="AL18" s="29">
        <f>AI18*15</f>
        <v>82.5</v>
      </c>
      <c r="AM18" s="29">
        <f>AJ18*4+AL18*4</f>
        <v>374</v>
      </c>
    </row>
    <row r="19" spans="1:39" ht="27.95" customHeight="1">
      <c r="B19" s="60">
        <v>21</v>
      </c>
      <c r="C19" s="184"/>
      <c r="D19" s="61" t="s">
        <v>292</v>
      </c>
      <c r="E19" s="61"/>
      <c r="F19" s="61">
        <v>30</v>
      </c>
      <c r="G19" s="61" t="s">
        <v>332</v>
      </c>
      <c r="H19" s="63"/>
      <c r="I19" s="61" t="s">
        <v>141</v>
      </c>
      <c r="J19" s="61" t="s">
        <v>143</v>
      </c>
      <c r="K19" s="61"/>
      <c r="L19" s="61">
        <v>11</v>
      </c>
      <c r="M19" s="61" t="s">
        <v>293</v>
      </c>
      <c r="N19" s="61"/>
      <c r="O19" s="65">
        <v>11</v>
      </c>
      <c r="P19" s="66" t="s">
        <v>142</v>
      </c>
      <c r="Q19" s="61"/>
      <c r="R19" s="65">
        <v>1</v>
      </c>
      <c r="S19" s="61" t="s">
        <v>333</v>
      </c>
      <c r="T19" s="67"/>
      <c r="U19" s="61">
        <v>9</v>
      </c>
      <c r="V19" s="61"/>
      <c r="W19" s="61"/>
      <c r="X19" s="65"/>
      <c r="Y19" s="61"/>
      <c r="Z19" s="67"/>
      <c r="AA19" s="61"/>
      <c r="AB19" s="187"/>
      <c r="AC19" s="57" t="s">
        <v>145</v>
      </c>
      <c r="AD19" s="62">
        <f>AJ27</f>
        <v>26.5</v>
      </c>
      <c r="AE19" s="50" t="s">
        <v>146</v>
      </c>
      <c r="AF19" s="50">
        <f>AI20</f>
        <v>1.5</v>
      </c>
      <c r="AG19" s="27"/>
      <c r="AH19" s="68" t="s">
        <v>328</v>
      </c>
      <c r="AI19" s="29">
        <v>2</v>
      </c>
      <c r="AJ19" s="69">
        <f>AI19*7</f>
        <v>14</v>
      </c>
      <c r="AK19" s="29">
        <f>AI19*5</f>
        <v>10</v>
      </c>
      <c r="AL19" s="29" t="s">
        <v>155</v>
      </c>
      <c r="AM19" s="70">
        <f>AJ19*4+AK19*9</f>
        <v>146</v>
      </c>
    </row>
    <row r="20" spans="1:39" ht="27.95" customHeight="1">
      <c r="B20" s="60" t="s">
        <v>149</v>
      </c>
      <c r="C20" s="184"/>
      <c r="D20" s="61"/>
      <c r="E20" s="61"/>
      <c r="F20" s="61"/>
      <c r="G20" s="61"/>
      <c r="H20" s="63"/>
      <c r="I20" s="65"/>
      <c r="J20" s="61" t="s">
        <v>142</v>
      </c>
      <c r="K20" s="61"/>
      <c r="L20" s="61">
        <v>1</v>
      </c>
      <c r="M20" s="61" t="s">
        <v>176</v>
      </c>
      <c r="N20" s="63"/>
      <c r="O20" s="65">
        <v>9</v>
      </c>
      <c r="P20" s="61" t="s">
        <v>150</v>
      </c>
      <c r="Q20" s="61"/>
      <c r="R20" s="65" t="s">
        <v>141</v>
      </c>
      <c r="S20" s="61"/>
      <c r="T20" s="61"/>
      <c r="U20" s="65"/>
      <c r="V20" s="61"/>
      <c r="W20" s="61"/>
      <c r="X20" s="65"/>
      <c r="Y20" s="61"/>
      <c r="Z20" s="61"/>
      <c r="AA20" s="65"/>
      <c r="AB20" s="187"/>
      <c r="AC20" s="71" t="s">
        <v>152</v>
      </c>
      <c r="AD20" s="62">
        <f>AM27</f>
        <v>719.5</v>
      </c>
      <c r="AE20" s="58" t="s">
        <v>153</v>
      </c>
      <c r="AF20" s="50">
        <f>AI21</f>
        <v>2.2999999999999998</v>
      </c>
      <c r="AG20" s="42"/>
      <c r="AH20" s="27" t="s">
        <v>154</v>
      </c>
      <c r="AI20" s="29">
        <v>1.5</v>
      </c>
      <c r="AJ20" s="29">
        <f>AI20*1</f>
        <v>1.5</v>
      </c>
      <c r="AK20" s="29" t="s">
        <v>155</v>
      </c>
      <c r="AL20" s="29">
        <f>AI20*5</f>
        <v>7.5</v>
      </c>
      <c r="AM20" s="29">
        <f>AJ20*4+AL20*4</f>
        <v>36</v>
      </c>
    </row>
    <row r="21" spans="1:39" ht="27.95" customHeight="1">
      <c r="B21" s="189" t="s">
        <v>240</v>
      </c>
      <c r="C21" s="184"/>
      <c r="D21" s="61"/>
      <c r="E21" s="61"/>
      <c r="F21" s="61"/>
      <c r="G21" s="61"/>
      <c r="H21" s="63"/>
      <c r="I21" s="65"/>
      <c r="J21" s="61" t="s">
        <v>188</v>
      </c>
      <c r="K21" s="64"/>
      <c r="L21" s="61">
        <v>1</v>
      </c>
      <c r="M21" s="61" t="s">
        <v>142</v>
      </c>
      <c r="N21" s="63"/>
      <c r="O21" s="61">
        <v>5</v>
      </c>
      <c r="P21" s="66"/>
      <c r="Q21" s="64"/>
      <c r="R21" s="66"/>
      <c r="S21" s="61"/>
      <c r="T21" s="61"/>
      <c r="U21" s="65"/>
      <c r="V21" s="66"/>
      <c r="W21" s="64"/>
      <c r="X21" s="66"/>
      <c r="Y21" s="61"/>
      <c r="Z21" s="61"/>
      <c r="AA21" s="65"/>
      <c r="AB21" s="187"/>
      <c r="AC21" s="71"/>
      <c r="AD21" s="57"/>
      <c r="AE21" s="50" t="s">
        <v>158</v>
      </c>
      <c r="AF21" s="50">
        <f>AI22</f>
        <v>1</v>
      </c>
      <c r="AG21" s="27"/>
      <c r="AH21" s="27" t="s">
        <v>249</v>
      </c>
      <c r="AI21" s="29">
        <v>2.2999999999999998</v>
      </c>
      <c r="AJ21" s="29"/>
      <c r="AK21" s="29">
        <f>AI21*5</f>
        <v>11.5</v>
      </c>
      <c r="AL21" s="29" t="s">
        <v>155</v>
      </c>
      <c r="AM21" s="29">
        <f>AK21*9</f>
        <v>103.5</v>
      </c>
    </row>
    <row r="22" spans="1:39" ht="27.95" customHeight="1">
      <c r="B22" s="189"/>
      <c r="C22" s="185"/>
      <c r="D22" s="61"/>
      <c r="E22" s="61"/>
      <c r="F22" s="61"/>
      <c r="G22" s="61"/>
      <c r="H22" s="61"/>
      <c r="I22" s="65"/>
      <c r="J22" s="61" t="s">
        <v>157</v>
      </c>
      <c r="K22" s="64"/>
      <c r="L22" s="61" t="s">
        <v>141</v>
      </c>
      <c r="M22" s="66" t="s">
        <v>205</v>
      </c>
      <c r="N22" s="63"/>
      <c r="O22" s="61" t="s">
        <v>141</v>
      </c>
      <c r="P22" s="61"/>
      <c r="Q22" s="64"/>
      <c r="R22" s="61"/>
      <c r="S22" s="61"/>
      <c r="T22" s="61"/>
      <c r="U22" s="61"/>
      <c r="V22" s="61"/>
      <c r="W22" s="64"/>
      <c r="X22" s="61"/>
      <c r="Y22" s="61"/>
      <c r="Z22" s="61"/>
      <c r="AA22" s="61"/>
      <c r="AB22" s="187"/>
      <c r="AC22" s="62"/>
      <c r="AD22" s="62"/>
      <c r="AE22" s="72"/>
      <c r="AF22" s="50"/>
      <c r="AG22" s="42"/>
      <c r="AH22" s="27" t="s">
        <v>251</v>
      </c>
      <c r="AI22" s="29">
        <v>1</v>
      </c>
      <c r="AL22" s="27">
        <f>AI22*15</f>
        <v>15</v>
      </c>
    </row>
    <row r="23" spans="1:39" s="73" customFormat="1" ht="27.95" hidden="1" customHeight="1">
      <c r="B23" s="74"/>
      <c r="C23" s="75"/>
      <c r="D23" s="61"/>
      <c r="E23" s="61"/>
      <c r="F23" s="61"/>
      <c r="G23" s="61"/>
      <c r="H23" s="61"/>
      <c r="I23" s="65"/>
      <c r="J23" s="61"/>
      <c r="K23" s="64"/>
      <c r="L23" s="61"/>
      <c r="M23" s="61"/>
      <c r="N23" s="63"/>
      <c r="O23" s="61"/>
      <c r="P23" s="61"/>
      <c r="Q23" s="64"/>
      <c r="R23" s="61"/>
      <c r="S23" s="61" t="s">
        <v>261</v>
      </c>
      <c r="T23" s="61"/>
      <c r="U23" s="61" t="s">
        <v>141</v>
      </c>
      <c r="V23" s="61"/>
      <c r="W23" s="64"/>
      <c r="X23" s="61"/>
      <c r="Y23" s="61"/>
      <c r="Z23" s="61"/>
      <c r="AA23" s="61"/>
      <c r="AB23" s="187"/>
      <c r="AC23" s="76"/>
      <c r="AD23" s="76"/>
      <c r="AE23" s="77"/>
      <c r="AF23" s="78"/>
      <c r="AG23" s="79"/>
      <c r="AH23" s="80"/>
      <c r="AI23" s="52"/>
      <c r="AJ23" s="80"/>
      <c r="AK23" s="80"/>
      <c r="AL23" s="80"/>
      <c r="AM23" s="80"/>
    </row>
    <row r="24" spans="1:39" s="73" customFormat="1" ht="27.95" hidden="1" customHeight="1">
      <c r="B24" s="74"/>
      <c r="C24" s="75"/>
      <c r="D24" s="61"/>
      <c r="E24" s="61"/>
      <c r="F24" s="61"/>
      <c r="G24" s="61"/>
      <c r="H24" s="61"/>
      <c r="I24" s="65"/>
      <c r="J24" s="61"/>
      <c r="K24" s="64"/>
      <c r="L24" s="61"/>
      <c r="M24" s="61"/>
      <c r="N24" s="63"/>
      <c r="O24" s="61"/>
      <c r="P24" s="61"/>
      <c r="Q24" s="64"/>
      <c r="R24" s="61"/>
      <c r="S24" s="61" t="s">
        <v>334</v>
      </c>
      <c r="T24" s="61"/>
      <c r="U24" s="61" t="s">
        <v>141</v>
      </c>
      <c r="V24" s="61"/>
      <c r="W24" s="64"/>
      <c r="X24" s="61"/>
      <c r="Y24" s="61"/>
      <c r="Z24" s="61"/>
      <c r="AA24" s="61"/>
      <c r="AB24" s="187"/>
      <c r="AC24" s="76"/>
      <c r="AD24" s="76"/>
      <c r="AE24" s="77"/>
      <c r="AF24" s="78"/>
      <c r="AG24" s="79"/>
      <c r="AH24" s="80"/>
      <c r="AI24" s="52"/>
      <c r="AJ24" s="80"/>
      <c r="AK24" s="80"/>
      <c r="AL24" s="80"/>
      <c r="AM24" s="80"/>
    </row>
    <row r="25" spans="1:39" s="73" customFormat="1" ht="27.95" hidden="1" customHeight="1">
      <c r="B25" s="74"/>
      <c r="C25" s="75"/>
      <c r="D25" s="61"/>
      <c r="E25" s="61"/>
      <c r="F25" s="61"/>
      <c r="G25" s="61"/>
      <c r="H25" s="61"/>
      <c r="I25" s="65"/>
      <c r="J25" s="61"/>
      <c r="K25" s="64"/>
      <c r="L25" s="61"/>
      <c r="M25" s="61"/>
      <c r="N25" s="63"/>
      <c r="O25" s="61"/>
      <c r="P25" s="61"/>
      <c r="Q25" s="64"/>
      <c r="R25" s="61"/>
      <c r="S25" s="61"/>
      <c r="T25" s="61"/>
      <c r="U25" s="61"/>
      <c r="V25" s="61"/>
      <c r="W25" s="64"/>
      <c r="X25" s="61"/>
      <c r="Y25" s="61"/>
      <c r="Z25" s="61"/>
      <c r="AA25" s="61"/>
      <c r="AB25" s="187"/>
      <c r="AC25" s="76"/>
      <c r="AD25" s="76"/>
      <c r="AE25" s="77"/>
      <c r="AF25" s="78"/>
      <c r="AG25" s="79"/>
      <c r="AH25" s="80"/>
      <c r="AI25" s="52"/>
      <c r="AJ25" s="80"/>
      <c r="AK25" s="80"/>
      <c r="AL25" s="80"/>
      <c r="AM25" s="80"/>
    </row>
    <row r="26" spans="1:39" s="73" customFormat="1" ht="27.95" hidden="1" customHeight="1">
      <c r="B26" s="74"/>
      <c r="C26" s="75"/>
      <c r="D26" s="61"/>
      <c r="E26" s="61"/>
      <c r="F26" s="61"/>
      <c r="G26" s="61"/>
      <c r="H26" s="61"/>
      <c r="I26" s="65"/>
      <c r="J26" s="61"/>
      <c r="K26" s="64"/>
      <c r="L26" s="61"/>
      <c r="M26" s="61"/>
      <c r="N26" s="63"/>
      <c r="O26" s="61"/>
      <c r="P26" s="61"/>
      <c r="Q26" s="64"/>
      <c r="R26" s="61"/>
      <c r="S26" s="61"/>
      <c r="T26" s="61"/>
      <c r="U26" s="61"/>
      <c r="V26" s="61"/>
      <c r="W26" s="64"/>
      <c r="X26" s="61"/>
      <c r="Y26" s="61"/>
      <c r="Z26" s="61"/>
      <c r="AA26" s="61"/>
      <c r="AB26" s="187"/>
      <c r="AC26" s="76"/>
      <c r="AD26" s="76"/>
      <c r="AE26" s="77"/>
      <c r="AF26" s="78"/>
      <c r="AG26" s="79"/>
      <c r="AH26" s="80"/>
      <c r="AI26" s="52"/>
      <c r="AJ26" s="80"/>
      <c r="AK26" s="80"/>
      <c r="AL26" s="80"/>
      <c r="AM26" s="80"/>
    </row>
    <row r="27" spans="1:39" ht="27.95" customHeight="1">
      <c r="B27" s="81" t="s">
        <v>162</v>
      </c>
      <c r="C27" s="82"/>
      <c r="D27" s="61"/>
      <c r="E27" s="64"/>
      <c r="F27" s="61"/>
      <c r="G27" s="61"/>
      <c r="H27" s="61"/>
      <c r="I27" s="61"/>
      <c r="J27" s="61"/>
      <c r="K27" s="61"/>
      <c r="L27" s="61"/>
      <c r="M27" s="61"/>
      <c r="N27" s="63"/>
      <c r="O27" s="61"/>
      <c r="P27" s="61"/>
      <c r="Q27" s="64"/>
      <c r="R27" s="61"/>
      <c r="S27" s="61"/>
      <c r="T27" s="64"/>
      <c r="U27" s="61"/>
      <c r="V27" s="61"/>
      <c r="W27" s="64"/>
      <c r="X27" s="61"/>
      <c r="Y27" s="61"/>
      <c r="Z27" s="64"/>
      <c r="AA27" s="61"/>
      <c r="AB27" s="187"/>
      <c r="AC27" s="71"/>
      <c r="AD27" s="71"/>
      <c r="AE27" s="83"/>
      <c r="AF27" s="50"/>
      <c r="AG27" s="27"/>
      <c r="AJ27" s="27">
        <f>SUM(AJ18:AJ22)</f>
        <v>26.5</v>
      </c>
      <c r="AK27" s="27">
        <f>SUM(AK18:AK22)</f>
        <v>21.5</v>
      </c>
      <c r="AL27" s="27">
        <f>SUM(AL18:AL22)</f>
        <v>105</v>
      </c>
      <c r="AM27" s="27">
        <f>AJ27*4+AK27*9+AL27*4</f>
        <v>719.5</v>
      </c>
    </row>
    <row r="28" spans="1:39" ht="27.95" customHeight="1">
      <c r="A28" s="84"/>
      <c r="B28" s="85"/>
      <c r="C28" s="86"/>
      <c r="D28" s="64"/>
      <c r="E28" s="64"/>
      <c r="F28" s="61"/>
      <c r="G28" s="61"/>
      <c r="H28" s="61"/>
      <c r="I28" s="87"/>
      <c r="J28" s="61"/>
      <c r="K28" s="61"/>
      <c r="L28" s="87"/>
      <c r="M28" s="61"/>
      <c r="N28" s="63"/>
      <c r="O28" s="87"/>
      <c r="P28" s="61"/>
      <c r="Q28" s="64"/>
      <c r="R28" s="61"/>
      <c r="S28" s="61"/>
      <c r="T28" s="64"/>
      <c r="U28" s="87"/>
      <c r="V28" s="61"/>
      <c r="W28" s="64"/>
      <c r="X28" s="61"/>
      <c r="Y28" s="61"/>
      <c r="Z28" s="64"/>
      <c r="AA28" s="87"/>
      <c r="AB28" s="188"/>
      <c r="AC28" s="62"/>
      <c r="AD28" s="62"/>
      <c r="AE28" s="72"/>
      <c r="AF28" s="50"/>
      <c r="AG28" s="42"/>
      <c r="AJ28" s="88">
        <f>AJ27*4/AM27</f>
        <v>0.14732453092425296</v>
      </c>
      <c r="AK28" s="88">
        <f>AK27*9/AM27</f>
        <v>0.26893676164002778</v>
      </c>
      <c r="AL28" s="88">
        <f>AL27*4/AM27</f>
        <v>0.58373870743571921</v>
      </c>
    </row>
    <row r="29" spans="1:39" s="53" customFormat="1" ht="65.099999999999994" customHeight="1">
      <c r="B29" s="54">
        <v>12</v>
      </c>
      <c r="C29" s="183"/>
      <c r="D29" s="55" t="s">
        <v>0</v>
      </c>
      <c r="E29" s="55" t="s">
        <v>119</v>
      </c>
      <c r="F29" s="56" t="s">
        <v>120</v>
      </c>
      <c r="G29" s="55" t="s">
        <v>68</v>
      </c>
      <c r="H29" s="55" t="s">
        <v>211</v>
      </c>
      <c r="I29" s="56" t="s">
        <v>120</v>
      </c>
      <c r="J29" s="55" t="s">
        <v>335</v>
      </c>
      <c r="K29" s="55" t="s">
        <v>123</v>
      </c>
      <c r="L29" s="56" t="s">
        <v>120</v>
      </c>
      <c r="M29" s="55" t="s">
        <v>336</v>
      </c>
      <c r="N29" s="55" t="s">
        <v>164</v>
      </c>
      <c r="O29" s="56" t="s">
        <v>120</v>
      </c>
      <c r="P29" s="55" t="s">
        <v>373</v>
      </c>
      <c r="Q29" s="55" t="s">
        <v>124</v>
      </c>
      <c r="R29" s="56" t="s">
        <v>120</v>
      </c>
      <c r="S29" s="55" t="s">
        <v>84</v>
      </c>
      <c r="T29" s="55" t="s">
        <v>123</v>
      </c>
      <c r="U29" s="56" t="s">
        <v>120</v>
      </c>
      <c r="V29" s="55"/>
      <c r="W29" s="55"/>
      <c r="X29" s="56" t="s">
        <v>120</v>
      </c>
      <c r="Y29" s="55"/>
      <c r="Z29" s="55"/>
      <c r="AA29" s="56" t="s">
        <v>120</v>
      </c>
      <c r="AB29" s="186"/>
      <c r="AC29" s="57" t="s">
        <v>125</v>
      </c>
      <c r="AD29" s="57">
        <f>AL39</f>
        <v>90.5</v>
      </c>
      <c r="AE29" s="58" t="s">
        <v>126</v>
      </c>
      <c r="AF29" s="50">
        <f>AI30</f>
        <v>5.5</v>
      </c>
      <c r="AG29" s="27"/>
      <c r="AH29" s="27"/>
      <c r="AI29" s="29"/>
      <c r="AJ29" s="27" t="s">
        <v>191</v>
      </c>
      <c r="AK29" s="27" t="s">
        <v>192</v>
      </c>
      <c r="AL29" s="27" t="s">
        <v>193</v>
      </c>
      <c r="AM29" s="27" t="s">
        <v>194</v>
      </c>
    </row>
    <row r="30" spans="1:39" ht="27.95" customHeight="1">
      <c r="B30" s="60" t="s">
        <v>131</v>
      </c>
      <c r="C30" s="184"/>
      <c r="D30" s="61" t="s">
        <v>132</v>
      </c>
      <c r="E30" s="67"/>
      <c r="F30" s="61">
        <v>110</v>
      </c>
      <c r="G30" s="61" t="s">
        <v>143</v>
      </c>
      <c r="H30" s="61"/>
      <c r="I30" s="61">
        <v>46</v>
      </c>
      <c r="J30" s="61" t="s">
        <v>337</v>
      </c>
      <c r="K30" s="61"/>
      <c r="L30" s="61">
        <v>46</v>
      </c>
      <c r="M30" s="61" t="s">
        <v>217</v>
      </c>
      <c r="N30" s="61"/>
      <c r="O30" s="61">
        <v>40</v>
      </c>
      <c r="P30" s="61" t="s">
        <v>269</v>
      </c>
      <c r="Q30" s="61"/>
      <c r="R30" s="61">
        <v>90</v>
      </c>
      <c r="S30" s="61" t="s">
        <v>306</v>
      </c>
      <c r="T30" s="61"/>
      <c r="U30" s="61">
        <v>6</v>
      </c>
      <c r="V30" s="61"/>
      <c r="W30" s="61"/>
      <c r="X30" s="61"/>
      <c r="Y30" s="61"/>
      <c r="Z30" s="61"/>
      <c r="AA30" s="61"/>
      <c r="AB30" s="187"/>
      <c r="AC30" s="57" t="s">
        <v>137</v>
      </c>
      <c r="AD30" s="62">
        <f>AK39</f>
        <v>23.5</v>
      </c>
      <c r="AE30" s="58" t="s">
        <v>138</v>
      </c>
      <c r="AF30" s="50">
        <f>AI31</f>
        <v>2.4</v>
      </c>
      <c r="AG30" s="42"/>
      <c r="AH30" s="52" t="s">
        <v>174</v>
      </c>
      <c r="AI30" s="29">
        <v>5.5</v>
      </c>
      <c r="AJ30" s="29">
        <f>AI30*2</f>
        <v>11</v>
      </c>
      <c r="AK30" s="29"/>
      <c r="AL30" s="29">
        <f>AI30*15</f>
        <v>82.5</v>
      </c>
      <c r="AM30" s="29">
        <f>AJ30*4+AL30*4</f>
        <v>374</v>
      </c>
    </row>
    <row r="31" spans="1:39" ht="27.95" customHeight="1">
      <c r="B31" s="60">
        <v>22</v>
      </c>
      <c r="C31" s="184"/>
      <c r="D31" s="61"/>
      <c r="E31" s="61"/>
      <c r="F31" s="61"/>
      <c r="G31" s="61" t="s">
        <v>176</v>
      </c>
      <c r="H31" s="63"/>
      <c r="I31" s="61">
        <v>5</v>
      </c>
      <c r="J31" s="61" t="s">
        <v>253</v>
      </c>
      <c r="K31" s="64"/>
      <c r="L31" s="61">
        <v>10</v>
      </c>
      <c r="M31" s="61" t="s">
        <v>143</v>
      </c>
      <c r="N31" s="61"/>
      <c r="O31" s="65">
        <v>11</v>
      </c>
      <c r="P31" s="66" t="s">
        <v>150</v>
      </c>
      <c r="Q31" s="61"/>
      <c r="R31" s="65" t="s">
        <v>141</v>
      </c>
      <c r="S31" s="61" t="s">
        <v>298</v>
      </c>
      <c r="T31" s="67"/>
      <c r="U31" s="61">
        <v>15</v>
      </c>
      <c r="V31" s="61"/>
      <c r="W31" s="61"/>
      <c r="X31" s="65"/>
      <c r="Y31" s="61"/>
      <c r="Z31" s="67"/>
      <c r="AA31" s="61"/>
      <c r="AB31" s="187"/>
      <c r="AC31" s="57" t="s">
        <v>145</v>
      </c>
      <c r="AD31" s="62">
        <f>AJ39</f>
        <v>29.400000000000002</v>
      </c>
      <c r="AE31" s="50" t="s">
        <v>146</v>
      </c>
      <c r="AF31" s="50">
        <f>AI32</f>
        <v>1.6</v>
      </c>
      <c r="AG31" s="27"/>
      <c r="AH31" s="68" t="s">
        <v>328</v>
      </c>
      <c r="AI31" s="29">
        <v>2.4</v>
      </c>
      <c r="AJ31" s="69">
        <f>AI31*7</f>
        <v>16.8</v>
      </c>
      <c r="AK31" s="29">
        <f>AI31*5</f>
        <v>12</v>
      </c>
      <c r="AL31" s="29" t="s">
        <v>155</v>
      </c>
      <c r="AM31" s="70">
        <f>AJ31*4+AK31*9</f>
        <v>175.2</v>
      </c>
    </row>
    <row r="32" spans="1:39" ht="27.95" customHeight="1">
      <c r="B32" s="60" t="s">
        <v>149</v>
      </c>
      <c r="C32" s="184"/>
      <c r="D32" s="61"/>
      <c r="E32" s="61"/>
      <c r="F32" s="61"/>
      <c r="G32" s="61"/>
      <c r="H32" s="63"/>
      <c r="I32" s="65"/>
      <c r="J32" s="61"/>
      <c r="K32" s="61"/>
      <c r="L32" s="61"/>
      <c r="M32" s="61" t="s">
        <v>142</v>
      </c>
      <c r="N32" s="63"/>
      <c r="O32" s="65">
        <v>1</v>
      </c>
      <c r="P32" s="61"/>
      <c r="Q32" s="61"/>
      <c r="R32" s="65"/>
      <c r="S32" s="61" t="s">
        <v>338</v>
      </c>
      <c r="T32" s="61"/>
      <c r="U32" s="65" t="s">
        <v>141</v>
      </c>
      <c r="V32" s="61"/>
      <c r="W32" s="61"/>
      <c r="X32" s="65"/>
      <c r="Y32" s="61"/>
      <c r="Z32" s="61"/>
      <c r="AA32" s="65"/>
      <c r="AB32" s="187"/>
      <c r="AC32" s="71" t="s">
        <v>152</v>
      </c>
      <c r="AD32" s="62">
        <f>AM39</f>
        <v>691.1</v>
      </c>
      <c r="AE32" s="58" t="s">
        <v>153</v>
      </c>
      <c r="AF32" s="50">
        <f>AI33</f>
        <v>2.2999999999999998</v>
      </c>
      <c r="AG32" s="42"/>
      <c r="AH32" s="27" t="s">
        <v>154</v>
      </c>
      <c r="AI32" s="29">
        <v>1.6</v>
      </c>
      <c r="AJ32" s="29">
        <f>AI32*1</f>
        <v>1.6</v>
      </c>
      <c r="AK32" s="29" t="s">
        <v>155</v>
      </c>
      <c r="AL32" s="29">
        <f>AI32*5</f>
        <v>8</v>
      </c>
      <c r="AM32" s="29">
        <f>AJ32*4+AL32*4</f>
        <v>38.4</v>
      </c>
    </row>
    <row r="33" spans="1:39" ht="27.95" customHeight="1">
      <c r="B33" s="189" t="s">
        <v>156</v>
      </c>
      <c r="C33" s="184"/>
      <c r="D33" s="61"/>
      <c r="E33" s="61"/>
      <c r="F33" s="61"/>
      <c r="G33" s="61"/>
      <c r="H33" s="63"/>
      <c r="I33" s="65"/>
      <c r="J33" s="61"/>
      <c r="K33" s="64"/>
      <c r="L33" s="61"/>
      <c r="M33" s="61" t="s">
        <v>334</v>
      </c>
      <c r="N33" s="63"/>
      <c r="O33" s="61" t="s">
        <v>141</v>
      </c>
      <c r="P33" s="66"/>
      <c r="Q33" s="64"/>
      <c r="R33" s="66"/>
      <c r="S33" s="61"/>
      <c r="T33" s="61"/>
      <c r="U33" s="65"/>
      <c r="V33" s="66"/>
      <c r="W33" s="64"/>
      <c r="X33" s="66"/>
      <c r="Y33" s="61"/>
      <c r="Z33" s="61"/>
      <c r="AA33" s="65"/>
      <c r="AB33" s="187"/>
      <c r="AC33" s="71"/>
      <c r="AD33" s="57"/>
      <c r="AE33" s="50" t="s">
        <v>158</v>
      </c>
      <c r="AF33" s="50">
        <f>AI34</f>
        <v>0</v>
      </c>
      <c r="AG33" s="27"/>
      <c r="AH33" s="27" t="s">
        <v>249</v>
      </c>
      <c r="AI33" s="29">
        <v>2.2999999999999998</v>
      </c>
      <c r="AJ33" s="29"/>
      <c r="AK33" s="29">
        <f>AI33*5</f>
        <v>11.5</v>
      </c>
      <c r="AL33" s="29" t="s">
        <v>155</v>
      </c>
      <c r="AM33" s="29">
        <f>AK33*9</f>
        <v>103.5</v>
      </c>
    </row>
    <row r="34" spans="1:39" ht="27.95" customHeight="1">
      <c r="B34" s="189"/>
      <c r="C34" s="185"/>
      <c r="D34" s="61"/>
      <c r="E34" s="61"/>
      <c r="F34" s="61"/>
      <c r="G34" s="61"/>
      <c r="H34" s="61"/>
      <c r="I34" s="65"/>
      <c r="J34" s="61"/>
      <c r="K34" s="64"/>
      <c r="L34" s="61"/>
      <c r="M34" s="66"/>
      <c r="N34" s="63"/>
      <c r="O34" s="61"/>
      <c r="P34" s="61"/>
      <c r="Q34" s="64"/>
      <c r="R34" s="61"/>
      <c r="S34" s="61"/>
      <c r="T34" s="61"/>
      <c r="U34" s="61"/>
      <c r="V34" s="61"/>
      <c r="W34" s="64"/>
      <c r="X34" s="61"/>
      <c r="Y34" s="61"/>
      <c r="Z34" s="61"/>
      <c r="AA34" s="61"/>
      <c r="AB34" s="187"/>
      <c r="AC34" s="62"/>
      <c r="AD34" s="62"/>
      <c r="AE34" s="72"/>
      <c r="AF34" s="50"/>
      <c r="AG34" s="42"/>
      <c r="AH34" s="27" t="s">
        <v>251</v>
      </c>
      <c r="AL34" s="27">
        <f>AI34*15</f>
        <v>0</v>
      </c>
    </row>
    <row r="35" spans="1:39" s="73" customFormat="1" ht="27.95" hidden="1" customHeight="1">
      <c r="B35" s="74"/>
      <c r="C35" s="75"/>
      <c r="D35" s="61"/>
      <c r="E35" s="61"/>
      <c r="F35" s="61"/>
      <c r="G35" s="61"/>
      <c r="H35" s="61"/>
      <c r="I35" s="65"/>
      <c r="J35" s="61"/>
      <c r="K35" s="64"/>
      <c r="L35" s="61"/>
      <c r="M35" s="61"/>
      <c r="N35" s="63"/>
      <c r="O35" s="61"/>
      <c r="P35" s="61"/>
      <c r="Q35" s="64"/>
      <c r="R35" s="61"/>
      <c r="S35" s="61"/>
      <c r="T35" s="61"/>
      <c r="U35" s="61"/>
      <c r="V35" s="61"/>
      <c r="W35" s="64"/>
      <c r="X35" s="61"/>
      <c r="Y35" s="61"/>
      <c r="Z35" s="61"/>
      <c r="AA35" s="61"/>
      <c r="AB35" s="187"/>
      <c r="AC35" s="76"/>
      <c r="AD35" s="76"/>
      <c r="AE35" s="77"/>
      <c r="AF35" s="78"/>
      <c r="AG35" s="79"/>
      <c r="AH35" s="80"/>
      <c r="AI35" s="52"/>
      <c r="AJ35" s="80"/>
      <c r="AK35" s="80"/>
      <c r="AL35" s="80"/>
      <c r="AM35" s="80"/>
    </row>
    <row r="36" spans="1:39" s="73" customFormat="1" ht="27.95" hidden="1" customHeight="1">
      <c r="B36" s="74"/>
      <c r="C36" s="75"/>
      <c r="D36" s="61"/>
      <c r="E36" s="61"/>
      <c r="F36" s="61"/>
      <c r="G36" s="61"/>
      <c r="H36" s="61"/>
      <c r="I36" s="65"/>
      <c r="J36" s="61"/>
      <c r="K36" s="64"/>
      <c r="L36" s="61"/>
      <c r="M36" s="61"/>
      <c r="N36" s="63"/>
      <c r="O36" s="61"/>
      <c r="P36" s="61"/>
      <c r="Q36" s="64"/>
      <c r="R36" s="61"/>
      <c r="S36" s="61"/>
      <c r="T36" s="61"/>
      <c r="U36" s="61"/>
      <c r="V36" s="61"/>
      <c r="W36" s="64"/>
      <c r="X36" s="61"/>
      <c r="Y36" s="61"/>
      <c r="Z36" s="61"/>
      <c r="AA36" s="61"/>
      <c r="AB36" s="187"/>
      <c r="AC36" s="76"/>
      <c r="AD36" s="76"/>
      <c r="AE36" s="77"/>
      <c r="AF36" s="78"/>
      <c r="AG36" s="79"/>
      <c r="AH36" s="80"/>
      <c r="AI36" s="52"/>
      <c r="AJ36" s="80"/>
      <c r="AK36" s="80"/>
      <c r="AL36" s="80"/>
      <c r="AM36" s="80"/>
    </row>
    <row r="37" spans="1:39" s="73" customFormat="1" ht="27.95" hidden="1" customHeight="1">
      <c r="B37" s="74"/>
      <c r="C37" s="75"/>
      <c r="D37" s="61"/>
      <c r="E37" s="61"/>
      <c r="F37" s="61"/>
      <c r="G37" s="61"/>
      <c r="H37" s="61"/>
      <c r="I37" s="65"/>
      <c r="J37" s="61"/>
      <c r="K37" s="64"/>
      <c r="L37" s="61"/>
      <c r="M37" s="61"/>
      <c r="N37" s="63"/>
      <c r="O37" s="61"/>
      <c r="P37" s="61"/>
      <c r="Q37" s="64"/>
      <c r="R37" s="61"/>
      <c r="S37" s="61"/>
      <c r="T37" s="61"/>
      <c r="U37" s="61"/>
      <c r="V37" s="61"/>
      <c r="W37" s="64"/>
      <c r="X37" s="61"/>
      <c r="Y37" s="61"/>
      <c r="Z37" s="61"/>
      <c r="AA37" s="61"/>
      <c r="AB37" s="187"/>
      <c r="AC37" s="76"/>
      <c r="AD37" s="76"/>
      <c r="AE37" s="77"/>
      <c r="AF37" s="78"/>
      <c r="AG37" s="79"/>
      <c r="AH37" s="80"/>
      <c r="AI37" s="52"/>
      <c r="AJ37" s="80"/>
      <c r="AK37" s="80"/>
      <c r="AL37" s="80"/>
      <c r="AM37" s="80"/>
    </row>
    <row r="38" spans="1:39" s="73" customFormat="1" ht="27.95" hidden="1" customHeight="1">
      <c r="B38" s="74"/>
      <c r="C38" s="75"/>
      <c r="D38" s="61"/>
      <c r="E38" s="61"/>
      <c r="F38" s="61"/>
      <c r="G38" s="61"/>
      <c r="H38" s="61"/>
      <c r="I38" s="65"/>
      <c r="J38" s="61"/>
      <c r="K38" s="64"/>
      <c r="L38" s="61"/>
      <c r="M38" s="61"/>
      <c r="N38" s="63"/>
      <c r="O38" s="61"/>
      <c r="P38" s="61"/>
      <c r="Q38" s="64"/>
      <c r="R38" s="61"/>
      <c r="S38" s="61"/>
      <c r="T38" s="61"/>
      <c r="U38" s="61"/>
      <c r="V38" s="61"/>
      <c r="W38" s="64"/>
      <c r="X38" s="61"/>
      <c r="Y38" s="61"/>
      <c r="Z38" s="61"/>
      <c r="AA38" s="61"/>
      <c r="AB38" s="187"/>
      <c r="AC38" s="76"/>
      <c r="AD38" s="76"/>
      <c r="AE38" s="77"/>
      <c r="AF38" s="78"/>
      <c r="AG38" s="79"/>
      <c r="AH38" s="80"/>
      <c r="AI38" s="52"/>
      <c r="AJ38" s="80"/>
      <c r="AK38" s="80"/>
      <c r="AL38" s="80"/>
      <c r="AM38" s="80"/>
    </row>
    <row r="39" spans="1:39" ht="27.95" customHeight="1">
      <c r="B39" s="81" t="s">
        <v>162</v>
      </c>
      <c r="C39" s="82"/>
      <c r="D39" s="61"/>
      <c r="E39" s="64"/>
      <c r="F39" s="61"/>
      <c r="G39" s="61"/>
      <c r="H39" s="61"/>
      <c r="I39" s="61"/>
      <c r="J39" s="61"/>
      <c r="K39" s="61"/>
      <c r="L39" s="61"/>
      <c r="M39" s="61"/>
      <c r="N39" s="63"/>
      <c r="O39" s="61"/>
      <c r="P39" s="61"/>
      <c r="Q39" s="64"/>
      <c r="R39" s="61"/>
      <c r="S39" s="61"/>
      <c r="T39" s="64"/>
      <c r="U39" s="61"/>
      <c r="V39" s="61"/>
      <c r="W39" s="64"/>
      <c r="X39" s="61"/>
      <c r="Y39" s="61"/>
      <c r="Z39" s="64"/>
      <c r="AA39" s="61"/>
      <c r="AB39" s="187"/>
      <c r="AC39" s="71"/>
      <c r="AD39" s="71"/>
      <c r="AE39" s="83"/>
      <c r="AF39" s="50"/>
      <c r="AG39" s="27"/>
      <c r="AJ39" s="27">
        <f>SUM(AJ30:AJ34)</f>
        <v>29.400000000000002</v>
      </c>
      <c r="AK39" s="27">
        <f>SUM(AK30:AK34)</f>
        <v>23.5</v>
      </c>
      <c r="AL39" s="27">
        <f>SUM(AL30:AL34)</f>
        <v>90.5</v>
      </c>
      <c r="AM39" s="27">
        <f>AJ39*4+AK39*9+AL39*4</f>
        <v>691.1</v>
      </c>
    </row>
    <row r="40" spans="1:39" ht="27.95" customHeight="1">
      <c r="A40" s="84"/>
      <c r="B40" s="85"/>
      <c r="C40" s="86"/>
      <c r="D40" s="64"/>
      <c r="E40" s="64"/>
      <c r="F40" s="61"/>
      <c r="G40" s="61"/>
      <c r="H40" s="61"/>
      <c r="I40" s="87"/>
      <c r="J40" s="61"/>
      <c r="K40" s="61"/>
      <c r="L40" s="87"/>
      <c r="M40" s="61"/>
      <c r="N40" s="63"/>
      <c r="O40" s="87"/>
      <c r="P40" s="61"/>
      <c r="Q40" s="64"/>
      <c r="R40" s="61"/>
      <c r="S40" s="61"/>
      <c r="T40" s="64"/>
      <c r="U40" s="87"/>
      <c r="V40" s="61"/>
      <c r="W40" s="64"/>
      <c r="X40" s="61"/>
      <c r="Y40" s="61"/>
      <c r="Z40" s="64"/>
      <c r="AA40" s="87"/>
      <c r="AB40" s="188"/>
      <c r="AC40" s="62"/>
      <c r="AD40" s="62"/>
      <c r="AE40" s="72"/>
      <c r="AF40" s="50"/>
      <c r="AG40" s="42"/>
      <c r="AJ40" s="88">
        <f>AJ39*4/AM39</f>
        <v>0.1701635074518883</v>
      </c>
      <c r="AK40" s="88">
        <f>AK39*9/AM39</f>
        <v>0.30603385906525826</v>
      </c>
      <c r="AL40" s="88">
        <f>AL39*4/AM39</f>
        <v>0.52380263348285339</v>
      </c>
    </row>
    <row r="41" spans="1:39" s="53" customFormat="1" ht="65.099999999999994" customHeight="1">
      <c r="B41" s="54">
        <v>12</v>
      </c>
      <c r="C41" s="183"/>
      <c r="D41" s="55" t="s">
        <v>1</v>
      </c>
      <c r="E41" s="55" t="s">
        <v>119</v>
      </c>
      <c r="F41" s="56" t="s">
        <v>120</v>
      </c>
      <c r="G41" s="55" t="s">
        <v>69</v>
      </c>
      <c r="H41" s="55" t="s">
        <v>121</v>
      </c>
      <c r="I41" s="56" t="s">
        <v>120</v>
      </c>
      <c r="J41" s="55" t="s">
        <v>74</v>
      </c>
      <c r="K41" s="55" t="s">
        <v>123</v>
      </c>
      <c r="L41" s="56" t="s">
        <v>120</v>
      </c>
      <c r="M41" s="55" t="s">
        <v>79</v>
      </c>
      <c r="N41" s="55" t="s">
        <v>164</v>
      </c>
      <c r="O41" s="56" t="s">
        <v>120</v>
      </c>
      <c r="P41" s="55" t="s">
        <v>81</v>
      </c>
      <c r="Q41" s="55" t="s">
        <v>124</v>
      </c>
      <c r="R41" s="56" t="s">
        <v>120</v>
      </c>
      <c r="S41" s="55" t="s">
        <v>85</v>
      </c>
      <c r="T41" s="55" t="s">
        <v>123</v>
      </c>
      <c r="U41" s="56" t="s">
        <v>120</v>
      </c>
      <c r="V41" s="55"/>
      <c r="W41" s="55"/>
      <c r="X41" s="56" t="s">
        <v>120</v>
      </c>
      <c r="Y41" s="55"/>
      <c r="Z41" s="55"/>
      <c r="AA41" s="56" t="s">
        <v>120</v>
      </c>
      <c r="AB41" s="186"/>
      <c r="AC41" s="57" t="s">
        <v>125</v>
      </c>
      <c r="AD41" s="57">
        <f>AL51</f>
        <v>90</v>
      </c>
      <c r="AE41" s="58" t="s">
        <v>126</v>
      </c>
      <c r="AF41" s="50">
        <f>AI42</f>
        <v>5.5</v>
      </c>
      <c r="AG41" s="27"/>
      <c r="AH41" s="27"/>
      <c r="AI41" s="29"/>
      <c r="AJ41" s="27" t="s">
        <v>191</v>
      </c>
      <c r="AK41" s="27" t="s">
        <v>192</v>
      </c>
      <c r="AL41" s="27" t="s">
        <v>193</v>
      </c>
      <c r="AM41" s="27" t="s">
        <v>194</v>
      </c>
    </row>
    <row r="42" spans="1:39" ht="27.95" customHeight="1">
      <c r="B42" s="60" t="s">
        <v>131</v>
      </c>
      <c r="C42" s="184"/>
      <c r="D42" s="61" t="s">
        <v>132</v>
      </c>
      <c r="E42" s="67"/>
      <c r="F42" s="61">
        <v>78</v>
      </c>
      <c r="G42" s="61" t="s">
        <v>339</v>
      </c>
      <c r="H42" s="61"/>
      <c r="I42" s="61">
        <v>78</v>
      </c>
      <c r="J42" s="61" t="s">
        <v>340</v>
      </c>
      <c r="K42" s="61"/>
      <c r="L42" s="61">
        <v>33</v>
      </c>
      <c r="M42" s="61" t="s">
        <v>285</v>
      </c>
      <c r="N42" s="61"/>
      <c r="O42" s="61">
        <v>45</v>
      </c>
      <c r="P42" s="61" t="s">
        <v>341</v>
      </c>
      <c r="Q42" s="61"/>
      <c r="R42" s="61">
        <v>95</v>
      </c>
      <c r="S42" s="61" t="s">
        <v>200</v>
      </c>
      <c r="T42" s="61"/>
      <c r="U42" s="61">
        <v>9</v>
      </c>
      <c r="V42" s="61"/>
      <c r="W42" s="61"/>
      <c r="X42" s="61"/>
      <c r="Y42" s="61"/>
      <c r="Z42" s="61"/>
      <c r="AA42" s="61"/>
      <c r="AB42" s="187"/>
      <c r="AC42" s="57" t="s">
        <v>137</v>
      </c>
      <c r="AD42" s="62">
        <f>AK51</f>
        <v>22.5</v>
      </c>
      <c r="AE42" s="58" t="s">
        <v>138</v>
      </c>
      <c r="AF42" s="50">
        <f>AI43</f>
        <v>2.2000000000000002</v>
      </c>
      <c r="AG42" s="42"/>
      <c r="AH42" s="52" t="s">
        <v>174</v>
      </c>
      <c r="AI42" s="29">
        <v>5.5</v>
      </c>
      <c r="AJ42" s="29">
        <f>AI42*2</f>
        <v>11</v>
      </c>
      <c r="AK42" s="29"/>
      <c r="AL42" s="29">
        <f>AI42*15</f>
        <v>82.5</v>
      </c>
      <c r="AM42" s="29">
        <f>AJ42*4+AL42*4</f>
        <v>374</v>
      </c>
    </row>
    <row r="43" spans="1:39" ht="27.95" customHeight="1">
      <c r="B43" s="60">
        <v>23</v>
      </c>
      <c r="C43" s="184"/>
      <c r="D43" s="61" t="s">
        <v>175</v>
      </c>
      <c r="E43" s="61"/>
      <c r="F43" s="61">
        <v>30</v>
      </c>
      <c r="G43" s="61" t="s">
        <v>140</v>
      </c>
      <c r="H43" s="63"/>
      <c r="I43" s="61" t="s">
        <v>141</v>
      </c>
      <c r="J43" s="61" t="s">
        <v>143</v>
      </c>
      <c r="K43" s="64"/>
      <c r="L43" s="61">
        <v>4</v>
      </c>
      <c r="M43" s="61" t="s">
        <v>342</v>
      </c>
      <c r="N43" s="61"/>
      <c r="O43" s="65">
        <v>5</v>
      </c>
      <c r="P43" s="66" t="s">
        <v>142</v>
      </c>
      <c r="Q43" s="61"/>
      <c r="R43" s="65">
        <v>1</v>
      </c>
      <c r="S43" s="61" t="s">
        <v>144</v>
      </c>
      <c r="T43" s="67"/>
      <c r="U43" s="61">
        <v>6</v>
      </c>
      <c r="V43" s="61"/>
      <c r="W43" s="61"/>
      <c r="X43" s="65"/>
      <c r="Y43" s="61"/>
      <c r="Z43" s="67"/>
      <c r="AA43" s="61"/>
      <c r="AB43" s="187"/>
      <c r="AC43" s="57" t="s">
        <v>145</v>
      </c>
      <c r="AD43" s="62">
        <f>AJ51</f>
        <v>27.900000000000002</v>
      </c>
      <c r="AE43" s="50" t="s">
        <v>146</v>
      </c>
      <c r="AF43" s="50">
        <f>AI44</f>
        <v>1.5</v>
      </c>
      <c r="AG43" s="27"/>
      <c r="AH43" s="68" t="s">
        <v>328</v>
      </c>
      <c r="AI43" s="29">
        <v>2.2000000000000002</v>
      </c>
      <c r="AJ43" s="69">
        <f>AI43*7</f>
        <v>15.400000000000002</v>
      </c>
      <c r="AK43" s="29">
        <f>AI43*5</f>
        <v>11</v>
      </c>
      <c r="AL43" s="29" t="s">
        <v>155</v>
      </c>
      <c r="AM43" s="70">
        <f>AJ43*4+AK43*9</f>
        <v>160.60000000000002</v>
      </c>
    </row>
    <row r="44" spans="1:39" ht="27.95" customHeight="1">
      <c r="B44" s="60" t="s">
        <v>149</v>
      </c>
      <c r="C44" s="184"/>
      <c r="D44" s="61"/>
      <c r="E44" s="61"/>
      <c r="F44" s="61"/>
      <c r="G44" s="61"/>
      <c r="H44" s="63"/>
      <c r="I44" s="65"/>
      <c r="J44" s="61" t="s">
        <v>142</v>
      </c>
      <c r="K44" s="61"/>
      <c r="L44" s="61">
        <v>1</v>
      </c>
      <c r="M44" s="61" t="s">
        <v>143</v>
      </c>
      <c r="N44" s="63"/>
      <c r="O44" s="65">
        <v>4</v>
      </c>
      <c r="P44" s="61" t="s">
        <v>150</v>
      </c>
      <c r="Q44" s="61"/>
      <c r="R44" s="65" t="s">
        <v>141</v>
      </c>
      <c r="S44" s="61" t="s">
        <v>142</v>
      </c>
      <c r="T44" s="61"/>
      <c r="U44" s="65">
        <v>1</v>
      </c>
      <c r="V44" s="61"/>
      <c r="W44" s="61"/>
      <c r="X44" s="65"/>
      <c r="Y44" s="61"/>
      <c r="Z44" s="61"/>
      <c r="AA44" s="65"/>
      <c r="AB44" s="187"/>
      <c r="AC44" s="71" t="s">
        <v>152</v>
      </c>
      <c r="AD44" s="62">
        <f>AM51</f>
        <v>674.1</v>
      </c>
      <c r="AE44" s="58" t="s">
        <v>153</v>
      </c>
      <c r="AF44" s="50">
        <f>AI45</f>
        <v>2.2999999999999998</v>
      </c>
      <c r="AG44" s="42"/>
      <c r="AH44" s="27" t="s">
        <v>154</v>
      </c>
      <c r="AI44" s="29">
        <v>1.5</v>
      </c>
      <c r="AJ44" s="29">
        <f>AI44*1</f>
        <v>1.5</v>
      </c>
      <c r="AK44" s="29" t="s">
        <v>155</v>
      </c>
      <c r="AL44" s="29">
        <f>AI44*5</f>
        <v>7.5</v>
      </c>
      <c r="AM44" s="29">
        <f>AJ44*4+AL44*4</f>
        <v>36</v>
      </c>
    </row>
    <row r="45" spans="1:39" ht="27.95" customHeight="1">
      <c r="B45" s="189" t="s">
        <v>183</v>
      </c>
      <c r="C45" s="184"/>
      <c r="D45" s="61"/>
      <c r="E45" s="61"/>
      <c r="F45" s="61"/>
      <c r="G45" s="61"/>
      <c r="H45" s="63"/>
      <c r="I45" s="65"/>
      <c r="J45" s="61" t="s">
        <v>140</v>
      </c>
      <c r="K45" s="64"/>
      <c r="L45" s="61" t="s">
        <v>141</v>
      </c>
      <c r="M45" s="61" t="s">
        <v>177</v>
      </c>
      <c r="N45" s="63"/>
      <c r="O45" s="61">
        <v>3</v>
      </c>
      <c r="P45" s="66"/>
      <c r="Q45" s="64"/>
      <c r="R45" s="66"/>
      <c r="S45" s="61"/>
      <c r="T45" s="61"/>
      <c r="U45" s="65"/>
      <c r="V45" s="66"/>
      <c r="W45" s="64"/>
      <c r="X45" s="66"/>
      <c r="Y45" s="61"/>
      <c r="Z45" s="61"/>
      <c r="AA45" s="65"/>
      <c r="AB45" s="187"/>
      <c r="AC45" s="71"/>
      <c r="AD45" s="57"/>
      <c r="AE45" s="50" t="s">
        <v>158</v>
      </c>
      <c r="AF45" s="50">
        <f>AI46</f>
        <v>0</v>
      </c>
      <c r="AG45" s="27"/>
      <c r="AH45" s="27" t="s">
        <v>249</v>
      </c>
      <c r="AI45" s="29">
        <v>2.2999999999999998</v>
      </c>
      <c r="AJ45" s="29"/>
      <c r="AK45" s="29">
        <f>AI45*5</f>
        <v>11.5</v>
      </c>
      <c r="AL45" s="29" t="s">
        <v>155</v>
      </c>
      <c r="AM45" s="29">
        <f>AK45*9</f>
        <v>103.5</v>
      </c>
    </row>
    <row r="46" spans="1:39" ht="27.95" customHeight="1">
      <c r="B46" s="189"/>
      <c r="C46" s="185"/>
      <c r="D46" s="61"/>
      <c r="E46" s="61"/>
      <c r="F46" s="61"/>
      <c r="G46" s="61"/>
      <c r="H46" s="61"/>
      <c r="I46" s="65"/>
      <c r="J46" s="61"/>
      <c r="K46" s="64"/>
      <c r="L46" s="61"/>
      <c r="M46" s="66"/>
      <c r="N46" s="63"/>
      <c r="O46" s="61"/>
      <c r="P46" s="61"/>
      <c r="Q46" s="64"/>
      <c r="R46" s="61"/>
      <c r="S46" s="61"/>
      <c r="T46" s="61"/>
      <c r="U46" s="61"/>
      <c r="V46" s="61"/>
      <c r="W46" s="64"/>
      <c r="X46" s="61"/>
      <c r="Y46" s="61"/>
      <c r="Z46" s="61"/>
      <c r="AA46" s="61"/>
      <c r="AB46" s="187"/>
      <c r="AC46" s="62"/>
      <c r="AD46" s="62"/>
      <c r="AE46" s="72"/>
      <c r="AF46" s="50"/>
      <c r="AG46" s="42"/>
      <c r="AH46" s="27" t="s">
        <v>251</v>
      </c>
      <c r="AL46" s="27">
        <f>AI46*15</f>
        <v>0</v>
      </c>
    </row>
    <row r="47" spans="1:39" s="73" customFormat="1" ht="27.95" hidden="1" customHeight="1">
      <c r="B47" s="74"/>
      <c r="C47" s="75"/>
      <c r="D47" s="61"/>
      <c r="E47" s="61"/>
      <c r="F47" s="61"/>
      <c r="G47" s="61"/>
      <c r="H47" s="61"/>
      <c r="I47" s="65"/>
      <c r="J47" s="61"/>
      <c r="K47" s="64"/>
      <c r="L47" s="61"/>
      <c r="M47" s="61"/>
      <c r="N47" s="63"/>
      <c r="O47" s="61"/>
      <c r="P47" s="61"/>
      <c r="Q47" s="64"/>
      <c r="R47" s="61"/>
      <c r="S47" s="61"/>
      <c r="T47" s="61"/>
      <c r="U47" s="61"/>
      <c r="V47" s="61"/>
      <c r="W47" s="64"/>
      <c r="X47" s="61"/>
      <c r="Y47" s="61"/>
      <c r="Z47" s="61"/>
      <c r="AA47" s="61"/>
      <c r="AB47" s="187"/>
      <c r="AC47" s="76"/>
      <c r="AD47" s="76"/>
      <c r="AE47" s="77"/>
      <c r="AF47" s="78"/>
      <c r="AG47" s="79"/>
      <c r="AH47" s="80"/>
      <c r="AI47" s="52"/>
      <c r="AJ47" s="80"/>
      <c r="AK47" s="80"/>
      <c r="AL47" s="80"/>
      <c r="AM47" s="80"/>
    </row>
    <row r="48" spans="1:39" s="73" customFormat="1" ht="27.95" hidden="1" customHeight="1">
      <c r="B48" s="74"/>
      <c r="C48" s="75"/>
      <c r="D48" s="61"/>
      <c r="E48" s="61"/>
      <c r="F48" s="61"/>
      <c r="G48" s="61"/>
      <c r="H48" s="61"/>
      <c r="I48" s="65"/>
      <c r="J48" s="61"/>
      <c r="K48" s="64"/>
      <c r="L48" s="61"/>
      <c r="M48" s="61"/>
      <c r="N48" s="63"/>
      <c r="O48" s="61"/>
      <c r="P48" s="61"/>
      <c r="Q48" s="64"/>
      <c r="R48" s="61"/>
      <c r="S48" s="61"/>
      <c r="T48" s="61"/>
      <c r="U48" s="61"/>
      <c r="V48" s="61"/>
      <c r="W48" s="64"/>
      <c r="X48" s="61"/>
      <c r="Y48" s="61"/>
      <c r="Z48" s="61"/>
      <c r="AA48" s="61"/>
      <c r="AB48" s="187"/>
      <c r="AC48" s="76"/>
      <c r="AD48" s="76"/>
      <c r="AE48" s="77"/>
      <c r="AF48" s="78"/>
      <c r="AG48" s="79"/>
      <c r="AH48" s="80"/>
      <c r="AI48" s="52"/>
      <c r="AJ48" s="80"/>
      <c r="AK48" s="80"/>
      <c r="AL48" s="80"/>
      <c r="AM48" s="80"/>
    </row>
    <row r="49" spans="1:39" s="73" customFormat="1" ht="27.95" hidden="1" customHeight="1">
      <c r="B49" s="74"/>
      <c r="C49" s="75"/>
      <c r="D49" s="61"/>
      <c r="E49" s="61"/>
      <c r="F49" s="61"/>
      <c r="G49" s="61"/>
      <c r="H49" s="61"/>
      <c r="I49" s="65"/>
      <c r="J49" s="61"/>
      <c r="K49" s="64"/>
      <c r="L49" s="61"/>
      <c r="M49" s="61"/>
      <c r="N49" s="63"/>
      <c r="O49" s="61"/>
      <c r="P49" s="61"/>
      <c r="Q49" s="64"/>
      <c r="R49" s="61"/>
      <c r="S49" s="61"/>
      <c r="T49" s="61"/>
      <c r="U49" s="61"/>
      <c r="V49" s="61"/>
      <c r="W49" s="64"/>
      <c r="X49" s="61"/>
      <c r="Y49" s="61"/>
      <c r="Z49" s="61"/>
      <c r="AA49" s="61"/>
      <c r="AB49" s="187"/>
      <c r="AC49" s="76"/>
      <c r="AD49" s="76"/>
      <c r="AE49" s="77"/>
      <c r="AF49" s="78"/>
      <c r="AG49" s="79"/>
      <c r="AH49" s="80"/>
      <c r="AI49" s="52"/>
      <c r="AJ49" s="80"/>
      <c r="AK49" s="80"/>
      <c r="AL49" s="80"/>
      <c r="AM49" s="80"/>
    </row>
    <row r="50" spans="1:39" s="73" customFormat="1" ht="27.95" hidden="1" customHeight="1">
      <c r="B50" s="74"/>
      <c r="C50" s="75"/>
      <c r="D50" s="61"/>
      <c r="E50" s="61"/>
      <c r="F50" s="61"/>
      <c r="G50" s="61"/>
      <c r="H50" s="61"/>
      <c r="I50" s="65"/>
      <c r="J50" s="61"/>
      <c r="K50" s="64"/>
      <c r="L50" s="61"/>
      <c r="M50" s="61"/>
      <c r="N50" s="63"/>
      <c r="O50" s="61"/>
      <c r="P50" s="61"/>
      <c r="Q50" s="64"/>
      <c r="R50" s="61"/>
      <c r="S50" s="61"/>
      <c r="T50" s="61"/>
      <c r="U50" s="61"/>
      <c r="V50" s="61"/>
      <c r="W50" s="64"/>
      <c r="X50" s="61"/>
      <c r="Y50" s="61"/>
      <c r="Z50" s="61"/>
      <c r="AA50" s="61"/>
      <c r="AB50" s="187"/>
      <c r="AC50" s="76"/>
      <c r="AD50" s="76"/>
      <c r="AE50" s="77"/>
      <c r="AF50" s="78"/>
      <c r="AG50" s="79"/>
      <c r="AH50" s="80"/>
      <c r="AI50" s="52"/>
      <c r="AJ50" s="80"/>
      <c r="AK50" s="80"/>
      <c r="AL50" s="80"/>
      <c r="AM50" s="80"/>
    </row>
    <row r="51" spans="1:39" ht="27.95" customHeight="1">
      <c r="B51" s="81" t="s">
        <v>162</v>
      </c>
      <c r="C51" s="82"/>
      <c r="D51" s="61"/>
      <c r="E51" s="64"/>
      <c r="F51" s="61"/>
      <c r="G51" s="61"/>
      <c r="H51" s="61"/>
      <c r="I51" s="61"/>
      <c r="J51" s="61"/>
      <c r="K51" s="61"/>
      <c r="L51" s="61"/>
      <c r="M51" s="61"/>
      <c r="N51" s="63"/>
      <c r="O51" s="61"/>
      <c r="P51" s="61"/>
      <c r="Q51" s="64"/>
      <c r="R51" s="61"/>
      <c r="S51" s="61"/>
      <c r="T51" s="64"/>
      <c r="U51" s="61"/>
      <c r="V51" s="61"/>
      <c r="W51" s="64"/>
      <c r="X51" s="61"/>
      <c r="Y51" s="61"/>
      <c r="Z51" s="64"/>
      <c r="AA51" s="61"/>
      <c r="AB51" s="187"/>
      <c r="AC51" s="71"/>
      <c r="AD51" s="71"/>
      <c r="AE51" s="83"/>
      <c r="AF51" s="50"/>
      <c r="AG51" s="27"/>
      <c r="AJ51" s="27">
        <f>SUM(AJ42:AJ46)</f>
        <v>27.900000000000002</v>
      </c>
      <c r="AK51" s="27">
        <f>SUM(AK42:AK46)</f>
        <v>22.5</v>
      </c>
      <c r="AL51" s="27">
        <f>SUM(AL42:AL46)</f>
        <v>90</v>
      </c>
      <c r="AM51" s="27">
        <f>AJ51*4+AK51*9+AL51*4</f>
        <v>674.1</v>
      </c>
    </row>
    <row r="52" spans="1:39" ht="27.95" customHeight="1">
      <c r="A52" s="84"/>
      <c r="B52" s="85"/>
      <c r="C52" s="86"/>
      <c r="D52" s="64"/>
      <c r="E52" s="64"/>
      <c r="F52" s="61"/>
      <c r="G52" s="61"/>
      <c r="H52" s="61"/>
      <c r="I52" s="87"/>
      <c r="J52" s="61"/>
      <c r="K52" s="61"/>
      <c r="L52" s="87"/>
      <c r="M52" s="61"/>
      <c r="N52" s="63"/>
      <c r="O52" s="87"/>
      <c r="P52" s="61"/>
      <c r="Q52" s="64"/>
      <c r="R52" s="61"/>
      <c r="S52" s="61"/>
      <c r="T52" s="64"/>
      <c r="U52" s="87"/>
      <c r="V52" s="61"/>
      <c r="W52" s="64"/>
      <c r="X52" s="61"/>
      <c r="Y52" s="61"/>
      <c r="Z52" s="64"/>
      <c r="AA52" s="87"/>
      <c r="AB52" s="188"/>
      <c r="AC52" s="62"/>
      <c r="AD52" s="62"/>
      <c r="AE52" s="72"/>
      <c r="AF52" s="50"/>
      <c r="AG52" s="42"/>
      <c r="AJ52" s="88">
        <f>AJ51*4/AM51</f>
        <v>0.16555407209612819</v>
      </c>
      <c r="AK52" s="88">
        <f>AK51*9/AM51</f>
        <v>0.30040053404539385</v>
      </c>
      <c r="AL52" s="88">
        <f>AL51*4/AM51</f>
        <v>0.53404539385847793</v>
      </c>
    </row>
    <row r="53" spans="1:39" s="53" customFormat="1" ht="65.099999999999994" customHeight="1">
      <c r="B53" s="54">
        <v>12</v>
      </c>
      <c r="C53" s="183"/>
      <c r="D53" s="55" t="s">
        <v>65</v>
      </c>
      <c r="E53" s="55" t="s">
        <v>119</v>
      </c>
      <c r="F53" s="56" t="s">
        <v>120</v>
      </c>
      <c r="G53" s="55" t="s">
        <v>70</v>
      </c>
      <c r="H53" s="55" t="s">
        <v>123</v>
      </c>
      <c r="I53" s="56" t="s">
        <v>120</v>
      </c>
      <c r="J53" s="55" t="s">
        <v>75</v>
      </c>
      <c r="K53" s="55" t="s">
        <v>164</v>
      </c>
      <c r="L53" s="56" t="s">
        <v>120</v>
      </c>
      <c r="M53" s="55" t="s">
        <v>80</v>
      </c>
      <c r="N53" s="55" t="s">
        <v>343</v>
      </c>
      <c r="O53" s="56" t="s">
        <v>120</v>
      </c>
      <c r="P53" s="55" t="s">
        <v>380</v>
      </c>
      <c r="Q53" s="55" t="s">
        <v>124</v>
      </c>
      <c r="R53" s="56" t="s">
        <v>120</v>
      </c>
      <c r="S53" s="55" t="s">
        <v>86</v>
      </c>
      <c r="T53" s="55" t="s">
        <v>123</v>
      </c>
      <c r="U53" s="56" t="s">
        <v>120</v>
      </c>
      <c r="V53" s="55"/>
      <c r="W53" s="55"/>
      <c r="X53" s="56" t="s">
        <v>120</v>
      </c>
      <c r="Y53" s="55"/>
      <c r="Z53" s="55"/>
      <c r="AA53" s="56" t="s">
        <v>120</v>
      </c>
      <c r="AB53" s="186"/>
      <c r="AC53" s="57" t="s">
        <v>125</v>
      </c>
      <c r="AD53" s="57">
        <f>AL63</f>
        <v>92</v>
      </c>
      <c r="AE53" s="58" t="s">
        <v>126</v>
      </c>
      <c r="AF53" s="50">
        <f>AI54</f>
        <v>5.5</v>
      </c>
      <c r="AG53" s="27"/>
      <c r="AH53" s="27"/>
      <c r="AI53" s="29"/>
      <c r="AJ53" s="27" t="s">
        <v>191</v>
      </c>
      <c r="AK53" s="27" t="s">
        <v>192</v>
      </c>
      <c r="AL53" s="27" t="s">
        <v>193</v>
      </c>
      <c r="AM53" s="27" t="s">
        <v>194</v>
      </c>
    </row>
    <row r="54" spans="1:39" ht="27.95" customHeight="1">
      <c r="B54" s="60" t="s">
        <v>131</v>
      </c>
      <c r="C54" s="184"/>
      <c r="D54" s="61" t="s">
        <v>132</v>
      </c>
      <c r="E54" s="61"/>
      <c r="F54" s="61">
        <v>80</v>
      </c>
      <c r="G54" s="61" t="s">
        <v>344</v>
      </c>
      <c r="H54" s="61"/>
      <c r="I54" s="61">
        <v>45</v>
      </c>
      <c r="J54" s="61" t="s">
        <v>345</v>
      </c>
      <c r="K54" s="61"/>
      <c r="L54" s="61">
        <v>40</v>
      </c>
      <c r="M54" s="61" t="s">
        <v>242</v>
      </c>
      <c r="N54" s="61"/>
      <c r="O54" s="61">
        <v>30</v>
      </c>
      <c r="P54" s="61" t="s">
        <v>346</v>
      </c>
      <c r="Q54" s="61"/>
      <c r="R54" s="61">
        <v>90</v>
      </c>
      <c r="S54" s="61" t="s">
        <v>243</v>
      </c>
      <c r="T54" s="61"/>
      <c r="U54" s="61">
        <v>15</v>
      </c>
      <c r="V54" s="61"/>
      <c r="W54" s="61"/>
      <c r="X54" s="61"/>
      <c r="Y54" s="61"/>
      <c r="Z54" s="61"/>
      <c r="AA54" s="61"/>
      <c r="AB54" s="187"/>
      <c r="AC54" s="57" t="s">
        <v>137</v>
      </c>
      <c r="AD54" s="62">
        <f>AK63</f>
        <v>21.5</v>
      </c>
      <c r="AE54" s="58" t="s">
        <v>138</v>
      </c>
      <c r="AF54" s="50">
        <f>AI55</f>
        <v>2</v>
      </c>
      <c r="AG54" s="42"/>
      <c r="AH54" s="52" t="s">
        <v>174</v>
      </c>
      <c r="AI54" s="29">
        <v>5.5</v>
      </c>
      <c r="AJ54" s="29">
        <f>AI54*2</f>
        <v>11</v>
      </c>
      <c r="AK54" s="29"/>
      <c r="AL54" s="29">
        <f>AI54*15</f>
        <v>82.5</v>
      </c>
      <c r="AM54" s="29">
        <f>AJ54*4+AL54*4</f>
        <v>374</v>
      </c>
    </row>
    <row r="55" spans="1:39" ht="27.95" customHeight="1">
      <c r="B55" s="60">
        <v>24</v>
      </c>
      <c r="C55" s="184"/>
      <c r="D55" s="61" t="s">
        <v>347</v>
      </c>
      <c r="E55" s="61"/>
      <c r="F55" s="61">
        <v>30</v>
      </c>
      <c r="G55" s="61" t="s">
        <v>226</v>
      </c>
      <c r="H55" s="63"/>
      <c r="I55" s="61">
        <v>1</v>
      </c>
      <c r="J55" s="61" t="s">
        <v>184</v>
      </c>
      <c r="K55" s="64"/>
      <c r="L55" s="61">
        <v>3</v>
      </c>
      <c r="M55" s="61" t="s">
        <v>286</v>
      </c>
      <c r="N55" s="63"/>
      <c r="O55" s="65">
        <v>6</v>
      </c>
      <c r="P55" s="66" t="s">
        <v>150</v>
      </c>
      <c r="Q55" s="61"/>
      <c r="R55" s="65" t="s">
        <v>141</v>
      </c>
      <c r="S55" s="61" t="s">
        <v>338</v>
      </c>
      <c r="T55" s="67"/>
      <c r="U55" s="61" t="s">
        <v>141</v>
      </c>
      <c r="V55" s="61"/>
      <c r="W55" s="61"/>
      <c r="X55" s="65"/>
      <c r="Y55" s="61"/>
      <c r="Z55" s="67"/>
      <c r="AA55" s="61"/>
      <c r="AB55" s="187"/>
      <c r="AC55" s="57" t="s">
        <v>145</v>
      </c>
      <c r="AD55" s="62">
        <f>AJ63</f>
        <v>26.9</v>
      </c>
      <c r="AE55" s="50" t="s">
        <v>146</v>
      </c>
      <c r="AF55" s="50">
        <f>AI56</f>
        <v>1.9</v>
      </c>
      <c r="AG55" s="27"/>
      <c r="AH55" s="68" t="s">
        <v>328</v>
      </c>
      <c r="AI55" s="29">
        <v>2</v>
      </c>
      <c r="AJ55" s="69">
        <f>AI55*7</f>
        <v>14</v>
      </c>
      <c r="AK55" s="29">
        <f>AI55*5</f>
        <v>10</v>
      </c>
      <c r="AL55" s="29" t="s">
        <v>155</v>
      </c>
      <c r="AM55" s="70">
        <f>AJ55*4+AK55*9</f>
        <v>146</v>
      </c>
    </row>
    <row r="56" spans="1:39" ht="27.95" customHeight="1">
      <c r="B56" s="60" t="s">
        <v>149</v>
      </c>
      <c r="C56" s="184"/>
      <c r="D56" s="61"/>
      <c r="E56" s="61"/>
      <c r="F56" s="61"/>
      <c r="G56" s="61" t="s">
        <v>142</v>
      </c>
      <c r="H56" s="63"/>
      <c r="I56" s="65">
        <v>1</v>
      </c>
      <c r="J56" s="61" t="s">
        <v>142</v>
      </c>
      <c r="K56" s="64"/>
      <c r="L56" s="61">
        <v>1</v>
      </c>
      <c r="M56" s="61" t="s">
        <v>259</v>
      </c>
      <c r="N56" s="63"/>
      <c r="O56" s="61">
        <v>2</v>
      </c>
      <c r="P56" s="61"/>
      <c r="Q56" s="61"/>
      <c r="R56" s="65"/>
      <c r="S56" s="61"/>
      <c r="T56" s="61"/>
      <c r="U56" s="65"/>
      <c r="V56" s="61"/>
      <c r="W56" s="61"/>
      <c r="X56" s="65"/>
      <c r="Y56" s="61"/>
      <c r="Z56" s="61"/>
      <c r="AA56" s="65"/>
      <c r="AB56" s="187"/>
      <c r="AC56" s="71" t="s">
        <v>152</v>
      </c>
      <c r="AD56" s="62">
        <f>AM63</f>
        <v>669.1</v>
      </c>
      <c r="AE56" s="58" t="s">
        <v>153</v>
      </c>
      <c r="AF56" s="50">
        <f>AI57</f>
        <v>2.2999999999999998</v>
      </c>
      <c r="AG56" s="42"/>
      <c r="AH56" s="27" t="s">
        <v>154</v>
      </c>
      <c r="AI56" s="29">
        <v>1.9</v>
      </c>
      <c r="AJ56" s="29">
        <f>AI56*1</f>
        <v>1.9</v>
      </c>
      <c r="AK56" s="29" t="s">
        <v>155</v>
      </c>
      <c r="AL56" s="29">
        <f>AI56*5</f>
        <v>9.5</v>
      </c>
      <c r="AM56" s="29">
        <f>AJ56*4+AL56*4</f>
        <v>45.6</v>
      </c>
    </row>
    <row r="57" spans="1:39" ht="27.95" customHeight="1">
      <c r="B57" s="189" t="s">
        <v>204</v>
      </c>
      <c r="C57" s="184"/>
      <c r="D57" s="61"/>
      <c r="E57" s="61"/>
      <c r="F57" s="61"/>
      <c r="G57" s="61"/>
      <c r="H57" s="63"/>
      <c r="I57" s="65"/>
      <c r="J57" s="61" t="s">
        <v>348</v>
      </c>
      <c r="K57" s="64"/>
      <c r="L57" s="61">
        <v>28</v>
      </c>
      <c r="M57" s="66" t="s">
        <v>142</v>
      </c>
      <c r="N57" s="63"/>
      <c r="O57" s="61">
        <v>1</v>
      </c>
      <c r="P57" s="66"/>
      <c r="Q57" s="64"/>
      <c r="R57" s="66"/>
      <c r="S57" s="61"/>
      <c r="T57" s="61"/>
      <c r="U57" s="65"/>
      <c r="V57" s="66"/>
      <c r="W57" s="64"/>
      <c r="X57" s="66"/>
      <c r="Y57" s="61"/>
      <c r="Z57" s="61"/>
      <c r="AA57" s="65"/>
      <c r="AB57" s="187"/>
      <c r="AC57" s="71"/>
      <c r="AD57" s="57"/>
      <c r="AE57" s="50" t="s">
        <v>158</v>
      </c>
      <c r="AF57" s="50">
        <f>AI58</f>
        <v>0</v>
      </c>
      <c r="AG57" s="27"/>
      <c r="AH57" s="27" t="s">
        <v>249</v>
      </c>
      <c r="AI57" s="29">
        <v>2.2999999999999998</v>
      </c>
      <c r="AJ57" s="29"/>
      <c r="AK57" s="29">
        <f>AI57*5</f>
        <v>11.5</v>
      </c>
      <c r="AL57" s="29" t="s">
        <v>155</v>
      </c>
      <c r="AM57" s="29">
        <f>AK57*9</f>
        <v>103.5</v>
      </c>
    </row>
    <row r="58" spans="1:39" ht="27.95" customHeight="1">
      <c r="B58" s="189"/>
      <c r="C58" s="185"/>
      <c r="D58" s="61"/>
      <c r="E58" s="61"/>
      <c r="F58" s="61"/>
      <c r="G58" s="61"/>
      <c r="H58" s="61"/>
      <c r="I58" s="65"/>
      <c r="J58" s="61"/>
      <c r="K58" s="64"/>
      <c r="L58" s="61"/>
      <c r="M58" s="66"/>
      <c r="N58" s="63"/>
      <c r="O58" s="61"/>
      <c r="P58" s="61"/>
      <c r="Q58" s="64"/>
      <c r="R58" s="61"/>
      <c r="S58" s="61"/>
      <c r="T58" s="61"/>
      <c r="U58" s="61"/>
      <c r="V58" s="61"/>
      <c r="W58" s="64"/>
      <c r="X58" s="61"/>
      <c r="Y58" s="61"/>
      <c r="Z58" s="61"/>
      <c r="AA58" s="61"/>
      <c r="AB58" s="187"/>
      <c r="AC58" s="62"/>
      <c r="AD58" s="62"/>
      <c r="AE58" s="72"/>
      <c r="AF58" s="50"/>
      <c r="AG58" s="42"/>
      <c r="AH58" s="27" t="s">
        <v>251</v>
      </c>
      <c r="AL58" s="27">
        <f>AI58*15</f>
        <v>0</v>
      </c>
    </row>
    <row r="59" spans="1:39" s="73" customFormat="1" ht="27.95" hidden="1" customHeight="1">
      <c r="B59" s="74"/>
      <c r="C59" s="75"/>
      <c r="D59" s="61"/>
      <c r="E59" s="61"/>
      <c r="F59" s="61"/>
      <c r="G59" s="61"/>
      <c r="H59" s="61"/>
      <c r="I59" s="65"/>
      <c r="J59" s="61"/>
      <c r="K59" s="64"/>
      <c r="L59" s="61"/>
      <c r="M59" s="61" t="s">
        <v>188</v>
      </c>
      <c r="N59" s="63"/>
      <c r="O59" s="61">
        <v>2</v>
      </c>
      <c r="P59" s="61"/>
      <c r="Q59" s="64"/>
      <c r="R59" s="61"/>
      <c r="S59" s="61"/>
      <c r="T59" s="61"/>
      <c r="U59" s="61"/>
      <c r="V59" s="61"/>
      <c r="W59" s="64"/>
      <c r="X59" s="61"/>
      <c r="Y59" s="61"/>
      <c r="Z59" s="61"/>
      <c r="AA59" s="61"/>
      <c r="AB59" s="187"/>
      <c r="AC59" s="76"/>
      <c r="AD59" s="76"/>
      <c r="AE59" s="77"/>
      <c r="AF59" s="78"/>
      <c r="AG59" s="79"/>
      <c r="AH59" s="80"/>
      <c r="AI59" s="52"/>
      <c r="AJ59" s="80"/>
      <c r="AK59" s="80"/>
      <c r="AL59" s="80"/>
      <c r="AM59" s="80"/>
    </row>
    <row r="60" spans="1:39" s="73" customFormat="1" ht="27.95" hidden="1" customHeight="1">
      <c r="B60" s="74"/>
      <c r="C60" s="75"/>
      <c r="D60" s="61"/>
      <c r="E60" s="61"/>
      <c r="F60" s="61"/>
      <c r="G60" s="61"/>
      <c r="H60" s="61"/>
      <c r="I60" s="65"/>
      <c r="J60" s="61"/>
      <c r="K60" s="64"/>
      <c r="L60" s="61"/>
      <c r="M60" s="61"/>
      <c r="N60" s="63"/>
      <c r="O60" s="61"/>
      <c r="P60" s="61"/>
      <c r="Q60" s="64"/>
      <c r="R60" s="61"/>
      <c r="S60" s="61"/>
      <c r="T60" s="61"/>
      <c r="U60" s="61"/>
      <c r="V60" s="61"/>
      <c r="W60" s="64"/>
      <c r="X60" s="61"/>
      <c r="Y60" s="61"/>
      <c r="Z60" s="61"/>
      <c r="AA60" s="61"/>
      <c r="AB60" s="187"/>
      <c r="AC60" s="76"/>
      <c r="AD60" s="76"/>
      <c r="AE60" s="77"/>
      <c r="AF60" s="78"/>
      <c r="AG60" s="79"/>
      <c r="AH60" s="80"/>
      <c r="AI60" s="52"/>
      <c r="AJ60" s="80"/>
      <c r="AK60" s="80"/>
      <c r="AL60" s="80"/>
      <c r="AM60" s="80"/>
    </row>
    <row r="61" spans="1:39" s="73" customFormat="1" ht="27.95" hidden="1" customHeight="1">
      <c r="B61" s="74"/>
      <c r="C61" s="75"/>
      <c r="D61" s="61"/>
      <c r="E61" s="61"/>
      <c r="F61" s="61"/>
      <c r="G61" s="61"/>
      <c r="H61" s="61"/>
      <c r="I61" s="65"/>
      <c r="J61" s="61"/>
      <c r="K61" s="64"/>
      <c r="L61" s="61"/>
      <c r="M61" s="61"/>
      <c r="N61" s="63"/>
      <c r="O61" s="61"/>
      <c r="P61" s="61"/>
      <c r="Q61" s="64"/>
      <c r="R61" s="61"/>
      <c r="S61" s="61"/>
      <c r="T61" s="61"/>
      <c r="U61" s="61"/>
      <c r="V61" s="61"/>
      <c r="W61" s="64"/>
      <c r="X61" s="61"/>
      <c r="Y61" s="61"/>
      <c r="Z61" s="61"/>
      <c r="AA61" s="61"/>
      <c r="AB61" s="187"/>
      <c r="AC61" s="76"/>
      <c r="AD61" s="76"/>
      <c r="AE61" s="77"/>
      <c r="AF61" s="78"/>
      <c r="AG61" s="79"/>
      <c r="AH61" s="80"/>
      <c r="AI61" s="52"/>
      <c r="AJ61" s="80"/>
      <c r="AK61" s="80"/>
      <c r="AL61" s="80"/>
      <c r="AM61" s="80"/>
    </row>
    <row r="62" spans="1:39" s="73" customFormat="1" ht="27.95" hidden="1" customHeight="1">
      <c r="B62" s="74"/>
      <c r="C62" s="75"/>
      <c r="D62" s="61"/>
      <c r="E62" s="61"/>
      <c r="F62" s="61"/>
      <c r="G62" s="61"/>
      <c r="H62" s="61"/>
      <c r="I62" s="65"/>
      <c r="J62" s="61"/>
      <c r="K62" s="64"/>
      <c r="L62" s="61"/>
      <c r="M62" s="61"/>
      <c r="N62" s="63"/>
      <c r="O62" s="61"/>
      <c r="P62" s="61"/>
      <c r="Q62" s="64"/>
      <c r="R62" s="61"/>
      <c r="S62" s="61"/>
      <c r="T62" s="61"/>
      <c r="U62" s="61"/>
      <c r="V62" s="61"/>
      <c r="W62" s="64"/>
      <c r="X62" s="61"/>
      <c r="Y62" s="61"/>
      <c r="Z62" s="61"/>
      <c r="AA62" s="61"/>
      <c r="AB62" s="187"/>
      <c r="AC62" s="76"/>
      <c r="AD62" s="76"/>
      <c r="AE62" s="77"/>
      <c r="AF62" s="78"/>
      <c r="AG62" s="79"/>
      <c r="AH62" s="80"/>
      <c r="AI62" s="52"/>
      <c r="AJ62" s="80"/>
      <c r="AK62" s="80"/>
      <c r="AL62" s="80"/>
      <c r="AM62" s="80"/>
    </row>
    <row r="63" spans="1:39" ht="27.95" customHeight="1">
      <c r="B63" s="81" t="s">
        <v>162</v>
      </c>
      <c r="C63" s="82"/>
      <c r="D63" s="61"/>
      <c r="E63" s="64"/>
      <c r="F63" s="61"/>
      <c r="G63" s="61"/>
      <c r="H63" s="61"/>
      <c r="I63" s="61"/>
      <c r="J63" s="61"/>
      <c r="K63" s="61"/>
      <c r="L63" s="61"/>
      <c r="M63" s="61"/>
      <c r="N63" s="63"/>
      <c r="O63" s="61"/>
      <c r="P63" s="61"/>
      <c r="Q63" s="64"/>
      <c r="R63" s="61"/>
      <c r="S63" s="61"/>
      <c r="T63" s="64"/>
      <c r="U63" s="61"/>
      <c r="V63" s="61"/>
      <c r="W63" s="64"/>
      <c r="X63" s="61"/>
      <c r="Y63" s="61"/>
      <c r="Z63" s="64"/>
      <c r="AA63" s="61"/>
      <c r="AB63" s="187"/>
      <c r="AC63" s="71"/>
      <c r="AD63" s="71"/>
      <c r="AE63" s="83"/>
      <c r="AF63" s="50"/>
      <c r="AG63" s="27"/>
      <c r="AJ63" s="27">
        <f>SUM(AJ54:AJ58)</f>
        <v>26.9</v>
      </c>
      <c r="AK63" s="27">
        <f>SUM(AK54:AK58)</f>
        <v>21.5</v>
      </c>
      <c r="AL63" s="27">
        <f>SUM(AL54:AL58)</f>
        <v>92</v>
      </c>
      <c r="AM63" s="27">
        <f>AJ63*4+AK63*9+AL63*4</f>
        <v>669.1</v>
      </c>
    </row>
    <row r="64" spans="1:39" ht="27.95" customHeight="1">
      <c r="A64" s="84"/>
      <c r="B64" s="85"/>
      <c r="C64" s="86"/>
      <c r="D64" s="64"/>
      <c r="E64" s="64"/>
      <c r="F64" s="61"/>
      <c r="G64" s="61"/>
      <c r="H64" s="61"/>
      <c r="I64" s="87"/>
      <c r="J64" s="61"/>
      <c r="K64" s="61"/>
      <c r="L64" s="87"/>
      <c r="M64" s="61"/>
      <c r="N64" s="63"/>
      <c r="O64" s="87"/>
      <c r="P64" s="61"/>
      <c r="Q64" s="64"/>
      <c r="R64" s="61"/>
      <c r="S64" s="61"/>
      <c r="T64" s="64"/>
      <c r="U64" s="87"/>
      <c r="V64" s="61"/>
      <c r="W64" s="64"/>
      <c r="X64" s="61"/>
      <c r="Y64" s="61"/>
      <c r="Z64" s="64"/>
      <c r="AA64" s="87"/>
      <c r="AB64" s="188"/>
      <c r="AC64" s="62"/>
      <c r="AD64" s="62"/>
      <c r="AE64" s="72"/>
      <c r="AF64" s="50"/>
      <c r="AG64" s="42"/>
      <c r="AJ64" s="88">
        <f>AJ63*4/AM63</f>
        <v>0.16081303243162456</v>
      </c>
      <c r="AK64" s="88">
        <f>AK63*9/AM63</f>
        <v>0.28919444029293079</v>
      </c>
      <c r="AL64" s="88">
        <f>AL63*4/AM63</f>
        <v>0.54999252727544456</v>
      </c>
    </row>
    <row r="65" spans="2:33" ht="21.75" customHeight="1">
      <c r="B65" s="29"/>
      <c r="C65" s="27"/>
      <c r="D65" s="192" t="s">
        <v>207</v>
      </c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90"/>
      <c r="R65" s="90"/>
      <c r="S65" s="193" t="s">
        <v>208</v>
      </c>
      <c r="T65" s="193"/>
      <c r="U65" s="193"/>
      <c r="V65" s="193"/>
      <c r="W65" s="193"/>
      <c r="X65" s="193"/>
      <c r="Y65" s="193"/>
      <c r="Z65" s="193"/>
      <c r="AA65" s="193"/>
      <c r="AB65" s="193"/>
      <c r="AC65" s="193"/>
      <c r="AD65" s="91"/>
      <c r="AE65" s="90"/>
      <c r="AF65" s="90"/>
      <c r="AG65" s="92"/>
    </row>
    <row r="66" spans="2:33" ht="24" customHeight="1">
      <c r="B66" s="29"/>
      <c r="D66" s="194" t="s">
        <v>209</v>
      </c>
      <c r="E66" s="194"/>
      <c r="F66" s="194"/>
      <c r="G66" s="194"/>
      <c r="H66" s="194"/>
      <c r="I66" s="194"/>
      <c r="J66" s="194"/>
      <c r="K66" s="194"/>
      <c r="L66" s="194"/>
      <c r="M66" s="194"/>
      <c r="N66" s="93"/>
      <c r="O66" s="27"/>
      <c r="Q66" s="93"/>
      <c r="R66" s="27"/>
      <c r="S66" s="193"/>
      <c r="T66" s="193"/>
      <c r="U66" s="193"/>
      <c r="V66" s="193"/>
      <c r="W66" s="193"/>
      <c r="X66" s="193"/>
      <c r="Y66" s="193"/>
      <c r="Z66" s="193"/>
      <c r="AA66" s="193"/>
      <c r="AB66" s="193"/>
      <c r="AC66" s="193"/>
      <c r="AD66" s="91"/>
      <c r="AF66" s="95"/>
    </row>
  </sheetData>
  <mergeCells count="20">
    <mergeCell ref="C53:C58"/>
    <mergeCell ref="AB53:AB64"/>
    <mergeCell ref="B57:B58"/>
    <mergeCell ref="D65:P65"/>
    <mergeCell ref="S65:AC66"/>
    <mergeCell ref="D66:M66"/>
    <mergeCell ref="C29:C34"/>
    <mergeCell ref="AB29:AB40"/>
    <mergeCell ref="B33:B34"/>
    <mergeCell ref="C41:C46"/>
    <mergeCell ref="AB41:AB52"/>
    <mergeCell ref="B45:B46"/>
    <mergeCell ref="C17:C22"/>
    <mergeCell ref="AB17:AB28"/>
    <mergeCell ref="B21:B22"/>
    <mergeCell ref="B1:AF1"/>
    <mergeCell ref="B2:I2"/>
    <mergeCell ref="C5:C10"/>
    <mergeCell ref="AB5:AB16"/>
    <mergeCell ref="B9:B10"/>
  </mergeCells>
  <phoneticPr fontId="4" type="noConversion"/>
  <pageMargins left="0.75" right="0.17" top="0.18" bottom="0.17" header="0.5" footer="0.23"/>
  <pageSetup paperSize="9" scale="3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48">
    <pageSetUpPr fitToPage="1"/>
  </sheetPr>
  <dimension ref="A1:AM54"/>
  <sheetViews>
    <sheetView zoomScale="50" zoomScaleNormal="50" workbookViewId="0">
      <selection activeCell="Q7" sqref="Q7:T7"/>
    </sheetView>
  </sheetViews>
  <sheetFormatPr defaultColWidth="9" defaultRowHeight="20.25"/>
  <cols>
    <col min="1" max="1" width="1.875" style="59" customWidth="1"/>
    <col min="2" max="2" width="4.875" style="96" customWidth="1"/>
    <col min="3" max="3" width="0" style="59" hidden="1" customWidth="1"/>
    <col min="4" max="4" width="18.625" style="59" customWidth="1"/>
    <col min="5" max="5" width="5.625" style="97" customWidth="1"/>
    <col min="6" max="6" width="9.625" style="59" customWidth="1"/>
    <col min="7" max="7" width="18.625" style="59" customWidth="1"/>
    <col min="8" max="8" width="5.625" style="97" customWidth="1"/>
    <col min="9" max="9" width="9.625" style="59" customWidth="1"/>
    <col min="10" max="10" width="18.625" style="59" customWidth="1"/>
    <col min="11" max="11" width="5.625" style="97" customWidth="1"/>
    <col min="12" max="12" width="9.625" style="59" customWidth="1"/>
    <col min="13" max="13" width="18.625" style="59" customWidth="1"/>
    <col min="14" max="14" width="5.625" style="97" customWidth="1"/>
    <col min="15" max="15" width="9.625" style="59" customWidth="1"/>
    <col min="16" max="16" width="18.625" style="59" customWidth="1"/>
    <col min="17" max="17" width="5.625" style="97" customWidth="1"/>
    <col min="18" max="18" width="9.625" style="59" customWidth="1"/>
    <col min="19" max="19" width="18.625" style="59" customWidth="1"/>
    <col min="20" max="20" width="5.625" style="97" customWidth="1"/>
    <col min="21" max="21" width="9.625" style="59" customWidth="1"/>
    <col min="22" max="22" width="18.625" style="59" hidden="1" customWidth="1"/>
    <col min="23" max="23" width="5.625" style="97" hidden="1" customWidth="1"/>
    <col min="24" max="24" width="9.625" style="59" hidden="1" customWidth="1"/>
    <col min="25" max="25" width="18.625" style="59" hidden="1" customWidth="1"/>
    <col min="26" max="26" width="5.625" style="97" hidden="1" customWidth="1"/>
    <col min="27" max="27" width="9.625" style="59" hidden="1" customWidth="1"/>
    <col min="28" max="28" width="5.25" style="73" customWidth="1"/>
    <col min="29" max="30" width="11.75" style="98" customWidth="1"/>
    <col min="31" max="31" width="11.25" style="94" customWidth="1"/>
    <col min="32" max="32" width="6.625" style="99" customWidth="1"/>
    <col min="33" max="33" width="6.625" style="59" customWidth="1"/>
    <col min="34" max="34" width="6" style="27" hidden="1" customWidth="1"/>
    <col min="35" max="35" width="5.5" style="29" hidden="1" customWidth="1"/>
    <col min="36" max="36" width="7.75" style="27" hidden="1" customWidth="1"/>
    <col min="37" max="37" width="8" style="27" hidden="1" customWidth="1"/>
    <col min="38" max="38" width="7.875" style="27" hidden="1" customWidth="1"/>
    <col min="39" max="39" width="7.5" style="27" hidden="1" customWidth="1"/>
    <col min="40" max="16384" width="9" style="59"/>
  </cols>
  <sheetData>
    <row r="1" spans="1:39" s="27" customFormat="1" ht="38.25">
      <c r="B1" s="190" t="s">
        <v>104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28"/>
      <c r="AI1" s="29"/>
    </row>
    <row r="2" spans="1:39" s="27" customFormat="1" ht="32.1" customHeight="1">
      <c r="B2" s="191" t="s">
        <v>349</v>
      </c>
      <c r="C2" s="191"/>
      <c r="D2" s="191"/>
      <c r="E2" s="191"/>
      <c r="F2" s="191"/>
      <c r="G2" s="191"/>
      <c r="H2" s="191"/>
      <c r="I2" s="191"/>
      <c r="J2" s="28"/>
      <c r="K2" s="30"/>
      <c r="L2" s="28"/>
      <c r="M2" s="28"/>
      <c r="N2" s="30"/>
      <c r="O2" s="28"/>
      <c r="P2" s="28"/>
      <c r="Q2" s="30"/>
      <c r="R2" s="28"/>
      <c r="S2" s="28"/>
      <c r="T2" s="30"/>
      <c r="U2" s="28"/>
      <c r="V2" s="28"/>
      <c r="W2" s="30"/>
      <c r="X2" s="28"/>
      <c r="Y2" s="28"/>
      <c r="Z2" s="30"/>
      <c r="AA2" s="28"/>
      <c r="AB2" s="31"/>
      <c r="AC2" s="32"/>
      <c r="AD2" s="32"/>
      <c r="AE2" s="33"/>
      <c r="AF2" s="32"/>
      <c r="AG2" s="28"/>
      <c r="AI2" s="29"/>
    </row>
    <row r="3" spans="1:39" s="27" customFormat="1" ht="30" customHeight="1">
      <c r="B3" s="34" t="s">
        <v>106</v>
      </c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7"/>
      <c r="T3" s="36"/>
      <c r="U3" s="36"/>
      <c r="V3" s="36"/>
      <c r="W3" s="36"/>
      <c r="X3" s="36"/>
      <c r="Y3" s="37"/>
      <c r="Z3" s="36"/>
      <c r="AA3" s="36"/>
      <c r="AB3" s="38"/>
      <c r="AC3" s="39"/>
      <c r="AD3" s="39"/>
      <c r="AE3" s="40"/>
      <c r="AF3" s="41"/>
      <c r="AG3" s="42"/>
      <c r="AI3" s="29"/>
    </row>
    <row r="4" spans="1:39" s="43" customFormat="1" ht="43.5">
      <c r="B4" s="44" t="s">
        <v>107</v>
      </c>
      <c r="C4" s="45" t="s">
        <v>108</v>
      </c>
      <c r="D4" s="46" t="s">
        <v>109</v>
      </c>
      <c r="E4" s="47" t="s">
        <v>110</v>
      </c>
      <c r="F4" s="46"/>
      <c r="G4" s="46" t="s">
        <v>111</v>
      </c>
      <c r="H4" s="47" t="s">
        <v>110</v>
      </c>
      <c r="I4" s="46"/>
      <c r="J4" s="46" t="s">
        <v>112</v>
      </c>
      <c r="K4" s="47" t="s">
        <v>110</v>
      </c>
      <c r="L4" s="48"/>
      <c r="M4" s="46" t="s">
        <v>112</v>
      </c>
      <c r="N4" s="47" t="s">
        <v>110</v>
      </c>
      <c r="O4" s="46"/>
      <c r="P4" s="46" t="s">
        <v>113</v>
      </c>
      <c r="Q4" s="47" t="s">
        <v>110</v>
      </c>
      <c r="R4" s="46"/>
      <c r="S4" s="46" t="s">
        <v>114</v>
      </c>
      <c r="T4" s="47" t="s">
        <v>110</v>
      </c>
      <c r="U4" s="46"/>
      <c r="V4" s="46" t="s">
        <v>112</v>
      </c>
      <c r="W4" s="47" t="s">
        <v>110</v>
      </c>
      <c r="X4" s="46"/>
      <c r="Y4" s="46" t="s">
        <v>114</v>
      </c>
      <c r="Z4" s="47" t="s">
        <v>110</v>
      </c>
      <c r="AA4" s="46"/>
      <c r="AB4" s="49" t="s">
        <v>115</v>
      </c>
      <c r="AC4" s="50" t="s">
        <v>116</v>
      </c>
      <c r="AD4" s="50"/>
      <c r="AE4" s="50" t="s">
        <v>117</v>
      </c>
      <c r="AF4" s="50" t="s">
        <v>118</v>
      </c>
      <c r="AG4" s="51"/>
      <c r="AH4" s="52"/>
      <c r="AI4" s="29"/>
      <c r="AJ4" s="27"/>
      <c r="AK4" s="27"/>
      <c r="AL4" s="27"/>
      <c r="AM4" s="27"/>
    </row>
    <row r="5" spans="1:39" s="53" customFormat="1" ht="65.099999999999994" customHeight="1">
      <c r="B5" s="54">
        <v>12</v>
      </c>
      <c r="C5" s="183"/>
      <c r="D5" s="55" t="s">
        <v>46</v>
      </c>
      <c r="E5" s="55" t="s">
        <v>119</v>
      </c>
      <c r="F5" s="56" t="s">
        <v>120</v>
      </c>
      <c r="G5" s="55" t="s">
        <v>350</v>
      </c>
      <c r="H5" s="55" t="s">
        <v>123</v>
      </c>
      <c r="I5" s="56" t="s">
        <v>120</v>
      </c>
      <c r="J5" s="55" t="s">
        <v>92</v>
      </c>
      <c r="K5" s="55" t="s">
        <v>123</v>
      </c>
      <c r="L5" s="56" t="s">
        <v>120</v>
      </c>
      <c r="M5" s="55" t="s">
        <v>96</v>
      </c>
      <c r="N5" s="55" t="s">
        <v>164</v>
      </c>
      <c r="O5" s="56" t="s">
        <v>120</v>
      </c>
      <c r="P5" s="55" t="s">
        <v>369</v>
      </c>
      <c r="Q5" s="55" t="s">
        <v>124</v>
      </c>
      <c r="R5" s="56" t="s">
        <v>120</v>
      </c>
      <c r="S5" s="55" t="s">
        <v>100</v>
      </c>
      <c r="T5" s="55" t="s">
        <v>123</v>
      </c>
      <c r="U5" s="56" t="s">
        <v>120</v>
      </c>
      <c r="V5" s="55"/>
      <c r="W5" s="55"/>
      <c r="X5" s="56" t="s">
        <v>120</v>
      </c>
      <c r="Y5" s="55"/>
      <c r="Z5" s="55"/>
      <c r="AA5" s="56" t="s">
        <v>120</v>
      </c>
      <c r="AB5" s="186"/>
      <c r="AC5" s="57" t="s">
        <v>125</v>
      </c>
      <c r="AD5" s="57">
        <f>AL15</f>
        <v>92</v>
      </c>
      <c r="AE5" s="58" t="s">
        <v>126</v>
      </c>
      <c r="AF5" s="50">
        <f>AI6</f>
        <v>5.5</v>
      </c>
      <c r="AG5" s="27"/>
      <c r="AH5" s="27"/>
      <c r="AI5" s="29"/>
      <c r="AJ5" s="27" t="s">
        <v>191</v>
      </c>
      <c r="AK5" s="27" t="s">
        <v>192</v>
      </c>
      <c r="AL5" s="27" t="s">
        <v>193</v>
      </c>
      <c r="AM5" s="27" t="s">
        <v>194</v>
      </c>
    </row>
    <row r="6" spans="1:39" ht="27.95" customHeight="1">
      <c r="B6" s="60" t="s">
        <v>131</v>
      </c>
      <c r="C6" s="184"/>
      <c r="D6" s="61" t="s">
        <v>132</v>
      </c>
      <c r="E6" s="61"/>
      <c r="F6" s="61">
        <v>80</v>
      </c>
      <c r="G6" s="61" t="s">
        <v>233</v>
      </c>
      <c r="H6" s="61"/>
      <c r="I6" s="61">
        <v>87</v>
      </c>
      <c r="J6" s="61" t="s">
        <v>144</v>
      </c>
      <c r="K6" s="61"/>
      <c r="L6" s="61">
        <v>33</v>
      </c>
      <c r="M6" s="61" t="s">
        <v>171</v>
      </c>
      <c r="N6" s="61"/>
      <c r="O6" s="61">
        <v>42</v>
      </c>
      <c r="P6" s="61" t="s">
        <v>218</v>
      </c>
      <c r="Q6" s="61"/>
      <c r="R6" s="61">
        <v>90</v>
      </c>
      <c r="S6" s="61" t="s">
        <v>143</v>
      </c>
      <c r="T6" s="61"/>
      <c r="U6" s="61">
        <v>4</v>
      </c>
      <c r="V6" s="61"/>
      <c r="W6" s="61"/>
      <c r="X6" s="61"/>
      <c r="Y6" s="61"/>
      <c r="Z6" s="61"/>
      <c r="AA6" s="61"/>
      <c r="AB6" s="187"/>
      <c r="AC6" s="57" t="s">
        <v>137</v>
      </c>
      <c r="AD6" s="62">
        <f>AK15</f>
        <v>22</v>
      </c>
      <c r="AE6" s="58" t="s">
        <v>138</v>
      </c>
      <c r="AF6" s="50">
        <f>AI7</f>
        <v>2.1</v>
      </c>
      <c r="AG6" s="42"/>
      <c r="AH6" s="52" t="s">
        <v>174</v>
      </c>
      <c r="AI6" s="29">
        <v>5.5</v>
      </c>
      <c r="AJ6" s="29">
        <f>AI6*2</f>
        <v>11</v>
      </c>
      <c r="AK6" s="29"/>
      <c r="AL6" s="29">
        <f>AI6*15</f>
        <v>82.5</v>
      </c>
      <c r="AM6" s="29">
        <f>AJ6*4+AL6*4</f>
        <v>374</v>
      </c>
    </row>
    <row r="7" spans="1:39" ht="27.95" customHeight="1">
      <c r="B7" s="60">
        <v>27</v>
      </c>
      <c r="C7" s="184"/>
      <c r="D7" s="61" t="s">
        <v>321</v>
      </c>
      <c r="E7" s="61"/>
      <c r="F7" s="61">
        <v>30</v>
      </c>
      <c r="G7" s="61" t="s">
        <v>176</v>
      </c>
      <c r="H7" s="63"/>
      <c r="I7" s="61">
        <v>15</v>
      </c>
      <c r="J7" s="61" t="s">
        <v>294</v>
      </c>
      <c r="K7" s="64"/>
      <c r="L7" s="61">
        <v>20</v>
      </c>
      <c r="M7" s="61" t="s">
        <v>351</v>
      </c>
      <c r="N7" s="61"/>
      <c r="O7" s="65">
        <v>10</v>
      </c>
      <c r="P7" s="66" t="s">
        <v>150</v>
      </c>
      <c r="Q7" s="61"/>
      <c r="R7" s="65" t="s">
        <v>141</v>
      </c>
      <c r="S7" s="61" t="s">
        <v>352</v>
      </c>
      <c r="T7" s="67"/>
      <c r="U7" s="61">
        <v>5</v>
      </c>
      <c r="V7" s="61"/>
      <c r="W7" s="61"/>
      <c r="X7" s="65"/>
      <c r="Y7" s="61"/>
      <c r="Z7" s="67"/>
      <c r="AA7" s="61"/>
      <c r="AB7" s="187"/>
      <c r="AC7" s="57" t="s">
        <v>145</v>
      </c>
      <c r="AD7" s="62">
        <f>AJ15</f>
        <v>27.6</v>
      </c>
      <c r="AE7" s="50" t="s">
        <v>146</v>
      </c>
      <c r="AF7" s="50">
        <f>AI8</f>
        <v>1.9</v>
      </c>
      <c r="AG7" s="27"/>
      <c r="AH7" s="68" t="s">
        <v>328</v>
      </c>
      <c r="AI7" s="29">
        <v>2.1</v>
      </c>
      <c r="AJ7" s="69">
        <f>AI7*7</f>
        <v>14.700000000000001</v>
      </c>
      <c r="AK7" s="29">
        <f>AI7*5</f>
        <v>10.5</v>
      </c>
      <c r="AL7" s="29" t="s">
        <v>155</v>
      </c>
      <c r="AM7" s="70">
        <f>AJ7*4+AK7*9</f>
        <v>153.30000000000001</v>
      </c>
    </row>
    <row r="8" spans="1:39" ht="27.95" customHeight="1">
      <c r="B8" s="60" t="s">
        <v>149</v>
      </c>
      <c r="C8" s="184"/>
      <c r="D8" s="61"/>
      <c r="E8" s="61"/>
      <c r="F8" s="61"/>
      <c r="G8" s="61" t="s">
        <v>142</v>
      </c>
      <c r="H8" s="63"/>
      <c r="I8" s="65">
        <v>3</v>
      </c>
      <c r="J8" s="61" t="s">
        <v>205</v>
      </c>
      <c r="K8" s="61"/>
      <c r="L8" s="61" t="s">
        <v>141</v>
      </c>
      <c r="M8" s="61" t="s">
        <v>143</v>
      </c>
      <c r="N8" s="63"/>
      <c r="O8" s="65">
        <v>4</v>
      </c>
      <c r="P8" s="61"/>
      <c r="Q8" s="61"/>
      <c r="R8" s="65"/>
      <c r="S8" s="61" t="s">
        <v>353</v>
      </c>
      <c r="T8" s="61"/>
      <c r="U8" s="65">
        <v>3</v>
      </c>
      <c r="V8" s="61"/>
      <c r="W8" s="61"/>
      <c r="X8" s="65"/>
      <c r="Y8" s="61"/>
      <c r="Z8" s="61"/>
      <c r="AA8" s="65"/>
      <c r="AB8" s="187"/>
      <c r="AC8" s="71" t="s">
        <v>152</v>
      </c>
      <c r="AD8" s="62">
        <f>AM15</f>
        <v>676.4</v>
      </c>
      <c r="AE8" s="58" t="s">
        <v>153</v>
      </c>
      <c r="AF8" s="50">
        <f>AI9</f>
        <v>2.2999999999999998</v>
      </c>
      <c r="AG8" s="42"/>
      <c r="AH8" s="27" t="s">
        <v>154</v>
      </c>
      <c r="AI8" s="29">
        <v>1.9</v>
      </c>
      <c r="AJ8" s="29">
        <f>AI8*1</f>
        <v>1.9</v>
      </c>
      <c r="AK8" s="29" t="s">
        <v>155</v>
      </c>
      <c r="AL8" s="29">
        <f>AI8*5</f>
        <v>9.5</v>
      </c>
      <c r="AM8" s="29">
        <f>AJ8*4+AL8*4</f>
        <v>45.6</v>
      </c>
    </row>
    <row r="9" spans="1:39" ht="27.95" customHeight="1">
      <c r="B9" s="189" t="s">
        <v>224</v>
      </c>
      <c r="C9" s="184"/>
      <c r="D9" s="61"/>
      <c r="E9" s="61"/>
      <c r="F9" s="61"/>
      <c r="G9" s="61" t="s">
        <v>354</v>
      </c>
      <c r="H9" s="63"/>
      <c r="I9" s="65" t="s">
        <v>141</v>
      </c>
      <c r="J9" s="61"/>
      <c r="K9" s="64"/>
      <c r="L9" s="61"/>
      <c r="M9" s="61" t="s">
        <v>142</v>
      </c>
      <c r="N9" s="63"/>
      <c r="O9" s="61">
        <v>1</v>
      </c>
      <c r="P9" s="66"/>
      <c r="Q9" s="64"/>
      <c r="R9" s="66"/>
      <c r="S9" s="61" t="s">
        <v>142</v>
      </c>
      <c r="T9" s="61"/>
      <c r="U9" s="65">
        <v>3</v>
      </c>
      <c r="V9" s="66"/>
      <c r="W9" s="64"/>
      <c r="X9" s="66"/>
      <c r="Y9" s="61"/>
      <c r="Z9" s="61"/>
      <c r="AA9" s="65"/>
      <c r="AB9" s="187"/>
      <c r="AC9" s="71"/>
      <c r="AD9" s="57"/>
      <c r="AE9" s="50" t="s">
        <v>158</v>
      </c>
      <c r="AF9" s="50">
        <f>AI10</f>
        <v>0</v>
      </c>
      <c r="AG9" s="27"/>
      <c r="AH9" s="27" t="s">
        <v>249</v>
      </c>
      <c r="AI9" s="29">
        <v>2.2999999999999998</v>
      </c>
      <c r="AJ9" s="29"/>
      <c r="AK9" s="29">
        <f>AI9*5</f>
        <v>11.5</v>
      </c>
      <c r="AL9" s="29" t="s">
        <v>155</v>
      </c>
      <c r="AM9" s="29">
        <f>AK9*9</f>
        <v>103.5</v>
      </c>
    </row>
    <row r="10" spans="1:39" ht="27.95" customHeight="1">
      <c r="B10" s="189"/>
      <c r="C10" s="185"/>
      <c r="D10" s="61"/>
      <c r="E10" s="61"/>
      <c r="F10" s="61"/>
      <c r="G10" s="61"/>
      <c r="H10" s="61"/>
      <c r="I10" s="65"/>
      <c r="J10" s="61"/>
      <c r="K10" s="64"/>
      <c r="L10" s="61"/>
      <c r="M10" s="66"/>
      <c r="N10" s="63"/>
      <c r="O10" s="61"/>
      <c r="P10" s="61"/>
      <c r="Q10" s="64"/>
      <c r="R10" s="61"/>
      <c r="S10" s="61" t="s">
        <v>188</v>
      </c>
      <c r="T10" s="61"/>
      <c r="U10" s="61">
        <v>2</v>
      </c>
      <c r="V10" s="61"/>
      <c r="W10" s="64"/>
      <c r="X10" s="61"/>
      <c r="Y10" s="61"/>
      <c r="Z10" s="61"/>
      <c r="AA10" s="61"/>
      <c r="AB10" s="187"/>
      <c r="AC10" s="62"/>
      <c r="AD10" s="62"/>
      <c r="AE10" s="72"/>
      <c r="AF10" s="50"/>
      <c r="AG10" s="42"/>
      <c r="AH10" s="27" t="s">
        <v>251</v>
      </c>
      <c r="AL10" s="27">
        <f>AI10*15</f>
        <v>0</v>
      </c>
    </row>
    <row r="11" spans="1:39" s="73" customFormat="1" ht="27.95" hidden="1" customHeight="1">
      <c r="B11" s="74"/>
      <c r="C11" s="75"/>
      <c r="D11" s="61"/>
      <c r="E11" s="61"/>
      <c r="F11" s="61"/>
      <c r="G11" s="61"/>
      <c r="H11" s="61"/>
      <c r="I11" s="65"/>
      <c r="J11" s="61"/>
      <c r="K11" s="64"/>
      <c r="L11" s="61"/>
      <c r="M11" s="61"/>
      <c r="N11" s="63"/>
      <c r="O11" s="61"/>
      <c r="P11" s="61"/>
      <c r="Q11" s="64"/>
      <c r="R11" s="61"/>
      <c r="S11" s="61"/>
      <c r="T11" s="61"/>
      <c r="U11" s="61"/>
      <c r="V11" s="61"/>
      <c r="W11" s="64"/>
      <c r="X11" s="61"/>
      <c r="Y11" s="61"/>
      <c r="Z11" s="61"/>
      <c r="AA11" s="61"/>
      <c r="AB11" s="187"/>
      <c r="AC11" s="76"/>
      <c r="AD11" s="76"/>
      <c r="AE11" s="77"/>
      <c r="AF11" s="78"/>
      <c r="AG11" s="79"/>
      <c r="AH11" s="80"/>
      <c r="AI11" s="52"/>
      <c r="AJ11" s="80"/>
      <c r="AK11" s="80"/>
      <c r="AL11" s="80"/>
      <c r="AM11" s="80"/>
    </row>
    <row r="12" spans="1:39" s="73" customFormat="1" ht="27.95" hidden="1" customHeight="1">
      <c r="B12" s="74"/>
      <c r="C12" s="75"/>
      <c r="D12" s="61"/>
      <c r="E12" s="61"/>
      <c r="F12" s="61"/>
      <c r="G12" s="61"/>
      <c r="H12" s="61"/>
      <c r="I12" s="65"/>
      <c r="J12" s="61"/>
      <c r="K12" s="64"/>
      <c r="L12" s="61"/>
      <c r="M12" s="61"/>
      <c r="N12" s="63"/>
      <c r="O12" s="61"/>
      <c r="P12" s="61"/>
      <c r="Q12" s="64"/>
      <c r="R12" s="61"/>
      <c r="S12" s="61"/>
      <c r="T12" s="61"/>
      <c r="U12" s="61"/>
      <c r="V12" s="61"/>
      <c r="W12" s="64"/>
      <c r="X12" s="61"/>
      <c r="Y12" s="61"/>
      <c r="Z12" s="61"/>
      <c r="AA12" s="61"/>
      <c r="AB12" s="187"/>
      <c r="AC12" s="76"/>
      <c r="AD12" s="76"/>
      <c r="AE12" s="77"/>
      <c r="AF12" s="78"/>
      <c r="AG12" s="79"/>
      <c r="AH12" s="80"/>
      <c r="AI12" s="52"/>
      <c r="AJ12" s="80"/>
      <c r="AK12" s="80"/>
      <c r="AL12" s="80"/>
      <c r="AM12" s="80"/>
    </row>
    <row r="13" spans="1:39" s="73" customFormat="1" ht="27.95" hidden="1" customHeight="1">
      <c r="B13" s="74"/>
      <c r="C13" s="75"/>
      <c r="D13" s="61"/>
      <c r="E13" s="61"/>
      <c r="F13" s="61"/>
      <c r="G13" s="61"/>
      <c r="H13" s="61"/>
      <c r="I13" s="65"/>
      <c r="J13" s="61"/>
      <c r="K13" s="64"/>
      <c r="L13" s="61"/>
      <c r="M13" s="61"/>
      <c r="N13" s="63"/>
      <c r="O13" s="61"/>
      <c r="P13" s="61"/>
      <c r="Q13" s="64"/>
      <c r="R13" s="61"/>
      <c r="S13" s="61"/>
      <c r="T13" s="61"/>
      <c r="U13" s="61"/>
      <c r="V13" s="61"/>
      <c r="W13" s="64"/>
      <c r="X13" s="61"/>
      <c r="Y13" s="61"/>
      <c r="Z13" s="61"/>
      <c r="AA13" s="61"/>
      <c r="AB13" s="187"/>
      <c r="AC13" s="76"/>
      <c r="AD13" s="76"/>
      <c r="AE13" s="77"/>
      <c r="AF13" s="78"/>
      <c r="AG13" s="79"/>
      <c r="AH13" s="80"/>
      <c r="AI13" s="52"/>
      <c r="AJ13" s="80"/>
      <c r="AK13" s="80"/>
      <c r="AL13" s="80"/>
      <c r="AM13" s="80"/>
    </row>
    <row r="14" spans="1:39" s="73" customFormat="1" ht="27.95" hidden="1" customHeight="1">
      <c r="B14" s="74"/>
      <c r="C14" s="75"/>
      <c r="D14" s="61"/>
      <c r="E14" s="61"/>
      <c r="F14" s="61"/>
      <c r="G14" s="61"/>
      <c r="H14" s="61"/>
      <c r="I14" s="65"/>
      <c r="J14" s="61"/>
      <c r="K14" s="64"/>
      <c r="L14" s="61"/>
      <c r="M14" s="61"/>
      <c r="N14" s="63"/>
      <c r="O14" s="61"/>
      <c r="P14" s="61"/>
      <c r="Q14" s="64"/>
      <c r="R14" s="61"/>
      <c r="S14" s="61"/>
      <c r="T14" s="61"/>
      <c r="U14" s="61"/>
      <c r="V14" s="61"/>
      <c r="W14" s="64"/>
      <c r="X14" s="61"/>
      <c r="Y14" s="61"/>
      <c r="Z14" s="61"/>
      <c r="AA14" s="61"/>
      <c r="AB14" s="187"/>
      <c r="AC14" s="76"/>
      <c r="AD14" s="76"/>
      <c r="AE14" s="77"/>
      <c r="AF14" s="78"/>
      <c r="AG14" s="79"/>
      <c r="AH14" s="80"/>
      <c r="AI14" s="52"/>
      <c r="AJ14" s="80"/>
      <c r="AK14" s="80"/>
      <c r="AL14" s="80"/>
      <c r="AM14" s="80"/>
    </row>
    <row r="15" spans="1:39" ht="27.95" customHeight="1">
      <c r="B15" s="81" t="s">
        <v>162</v>
      </c>
      <c r="C15" s="82"/>
      <c r="D15" s="61"/>
      <c r="E15" s="64"/>
      <c r="F15" s="61"/>
      <c r="G15" s="61"/>
      <c r="H15" s="61"/>
      <c r="I15" s="61"/>
      <c r="J15" s="61"/>
      <c r="K15" s="61"/>
      <c r="L15" s="61"/>
      <c r="M15" s="61"/>
      <c r="N15" s="63"/>
      <c r="O15" s="61"/>
      <c r="P15" s="61"/>
      <c r="Q15" s="64"/>
      <c r="R15" s="61"/>
      <c r="S15" s="61"/>
      <c r="T15" s="64"/>
      <c r="U15" s="61"/>
      <c r="V15" s="61"/>
      <c r="W15" s="64"/>
      <c r="X15" s="61"/>
      <c r="Y15" s="61"/>
      <c r="Z15" s="64"/>
      <c r="AA15" s="61"/>
      <c r="AB15" s="187"/>
      <c r="AC15" s="71"/>
      <c r="AD15" s="71"/>
      <c r="AE15" s="83"/>
      <c r="AF15" s="50"/>
      <c r="AG15" s="27"/>
      <c r="AJ15" s="27">
        <f>SUM(AJ6:AJ10)</f>
        <v>27.6</v>
      </c>
      <c r="AK15" s="27">
        <f>SUM(AK6:AK10)</f>
        <v>22</v>
      </c>
      <c r="AL15" s="27">
        <f>SUM(AL6:AL10)</f>
        <v>92</v>
      </c>
      <c r="AM15" s="27">
        <f>AJ15*4+AK15*9+AL15*4</f>
        <v>676.4</v>
      </c>
    </row>
    <row r="16" spans="1:39" ht="27.95" customHeight="1">
      <c r="A16" s="84"/>
      <c r="B16" s="85"/>
      <c r="C16" s="86"/>
      <c r="D16" s="64"/>
      <c r="E16" s="64"/>
      <c r="F16" s="61"/>
      <c r="G16" s="61"/>
      <c r="H16" s="61"/>
      <c r="I16" s="87"/>
      <c r="J16" s="61"/>
      <c r="K16" s="61"/>
      <c r="L16" s="87"/>
      <c r="M16" s="61"/>
      <c r="N16" s="63"/>
      <c r="O16" s="87"/>
      <c r="P16" s="61"/>
      <c r="Q16" s="64"/>
      <c r="R16" s="61"/>
      <c r="S16" s="61"/>
      <c r="T16" s="64"/>
      <c r="U16" s="87"/>
      <c r="V16" s="61"/>
      <c r="W16" s="64"/>
      <c r="X16" s="61"/>
      <c r="Y16" s="61"/>
      <c r="Z16" s="64"/>
      <c r="AA16" s="87"/>
      <c r="AB16" s="188"/>
      <c r="AC16" s="62"/>
      <c r="AD16" s="62"/>
      <c r="AE16" s="72"/>
      <c r="AF16" s="50"/>
      <c r="AG16" s="42"/>
      <c r="AJ16" s="88">
        <f>AJ15*4/AM15</f>
        <v>0.16321703134240095</v>
      </c>
      <c r="AK16" s="88">
        <f>AK15*9/AM15</f>
        <v>0.29272619751626255</v>
      </c>
      <c r="AL16" s="88">
        <f>AL15*4/AM15</f>
        <v>0.54405677114133655</v>
      </c>
    </row>
    <row r="17" spans="1:39" s="53" customFormat="1" ht="65.099999999999994" customHeight="1">
      <c r="B17" s="54">
        <v>12</v>
      </c>
      <c r="C17" s="183"/>
      <c r="D17" s="55" t="s">
        <v>44</v>
      </c>
      <c r="E17" s="55" t="s">
        <v>119</v>
      </c>
      <c r="F17" s="56" t="s">
        <v>120</v>
      </c>
      <c r="G17" s="55" t="s">
        <v>89</v>
      </c>
      <c r="H17" s="55" t="s">
        <v>124</v>
      </c>
      <c r="I17" s="56" t="s">
        <v>120</v>
      </c>
      <c r="J17" s="55" t="s">
        <v>93</v>
      </c>
      <c r="K17" s="55" t="s">
        <v>164</v>
      </c>
      <c r="L17" s="56" t="s">
        <v>120</v>
      </c>
      <c r="M17" s="55" t="s">
        <v>97</v>
      </c>
      <c r="N17" s="55" t="s">
        <v>164</v>
      </c>
      <c r="O17" s="56" t="s">
        <v>120</v>
      </c>
      <c r="P17" s="55" t="s">
        <v>381</v>
      </c>
      <c r="Q17" s="55" t="s">
        <v>124</v>
      </c>
      <c r="R17" s="56" t="s">
        <v>120</v>
      </c>
      <c r="S17" s="55" t="s">
        <v>101</v>
      </c>
      <c r="T17" s="55" t="s">
        <v>123</v>
      </c>
      <c r="U17" s="56" t="s">
        <v>120</v>
      </c>
      <c r="V17" s="55"/>
      <c r="W17" s="55"/>
      <c r="X17" s="56" t="s">
        <v>120</v>
      </c>
      <c r="Y17" s="55"/>
      <c r="Z17" s="55"/>
      <c r="AA17" s="56" t="s">
        <v>120</v>
      </c>
      <c r="AB17" s="186" t="s">
        <v>251</v>
      </c>
      <c r="AC17" s="57" t="s">
        <v>125</v>
      </c>
      <c r="AD17" s="57">
        <f>AL27</f>
        <v>107</v>
      </c>
      <c r="AE17" s="58" t="s">
        <v>126</v>
      </c>
      <c r="AF17" s="50">
        <f>AI18</f>
        <v>5.5</v>
      </c>
      <c r="AG17" s="27"/>
      <c r="AH17" s="27"/>
      <c r="AI17" s="29"/>
      <c r="AJ17" s="27" t="s">
        <v>191</v>
      </c>
      <c r="AK17" s="27" t="s">
        <v>192</v>
      </c>
      <c r="AL17" s="27" t="s">
        <v>193</v>
      </c>
      <c r="AM17" s="27" t="s">
        <v>194</v>
      </c>
    </row>
    <row r="18" spans="1:39" ht="27.95" customHeight="1">
      <c r="B18" s="60" t="s">
        <v>131</v>
      </c>
      <c r="C18" s="184"/>
      <c r="D18" s="61" t="s">
        <v>132</v>
      </c>
      <c r="E18" s="67"/>
      <c r="F18" s="61">
        <v>78</v>
      </c>
      <c r="G18" s="61" t="s">
        <v>143</v>
      </c>
      <c r="H18" s="61"/>
      <c r="I18" s="61">
        <v>53</v>
      </c>
      <c r="J18" s="61" t="s">
        <v>267</v>
      </c>
      <c r="K18" s="61"/>
      <c r="L18" s="61">
        <v>2</v>
      </c>
      <c r="M18" s="61" t="s">
        <v>290</v>
      </c>
      <c r="N18" s="61"/>
      <c r="O18" s="61">
        <v>40</v>
      </c>
      <c r="P18" s="61" t="s">
        <v>11</v>
      </c>
      <c r="Q18" s="61"/>
      <c r="R18" s="61">
        <v>90</v>
      </c>
      <c r="S18" s="61" t="s">
        <v>298</v>
      </c>
      <c r="T18" s="61"/>
      <c r="U18" s="61">
        <v>15</v>
      </c>
      <c r="V18" s="61"/>
      <c r="W18" s="61"/>
      <c r="X18" s="61"/>
      <c r="Y18" s="61"/>
      <c r="Z18" s="61"/>
      <c r="AA18" s="61"/>
      <c r="AB18" s="187"/>
      <c r="AC18" s="57" t="s">
        <v>137</v>
      </c>
      <c r="AD18" s="62">
        <f>AK27</f>
        <v>22</v>
      </c>
      <c r="AE18" s="58" t="s">
        <v>138</v>
      </c>
      <c r="AF18" s="50">
        <f>AI19</f>
        <v>2.1</v>
      </c>
      <c r="AG18" s="42"/>
      <c r="AH18" s="52" t="s">
        <v>174</v>
      </c>
      <c r="AI18" s="29">
        <v>5.5</v>
      </c>
      <c r="AJ18" s="29">
        <f>AI18*2</f>
        <v>11</v>
      </c>
      <c r="AK18" s="29"/>
      <c r="AL18" s="29">
        <f>AI18*15</f>
        <v>82.5</v>
      </c>
      <c r="AM18" s="29">
        <f>AJ18*4+AL18*4</f>
        <v>374</v>
      </c>
    </row>
    <row r="19" spans="1:39" ht="27.95" customHeight="1">
      <c r="B19" s="60">
        <v>28</v>
      </c>
      <c r="C19" s="184"/>
      <c r="D19" s="61" t="s">
        <v>292</v>
      </c>
      <c r="E19" s="61"/>
      <c r="F19" s="61">
        <v>30</v>
      </c>
      <c r="G19" s="61" t="s">
        <v>217</v>
      </c>
      <c r="H19" s="63"/>
      <c r="I19" s="61">
        <v>15</v>
      </c>
      <c r="J19" s="61" t="s">
        <v>171</v>
      </c>
      <c r="K19" s="64"/>
      <c r="L19" s="61">
        <v>13</v>
      </c>
      <c r="M19" s="61" t="s">
        <v>143</v>
      </c>
      <c r="N19" s="61"/>
      <c r="O19" s="65">
        <v>11</v>
      </c>
      <c r="P19" s="66" t="s">
        <v>150</v>
      </c>
      <c r="Q19" s="61"/>
      <c r="R19" s="65" t="s">
        <v>141</v>
      </c>
      <c r="S19" s="61" t="s">
        <v>143</v>
      </c>
      <c r="T19" s="61"/>
      <c r="U19" s="61">
        <v>4</v>
      </c>
      <c r="V19" s="61"/>
      <c r="W19" s="61"/>
      <c r="X19" s="65"/>
      <c r="Y19" s="61"/>
      <c r="Z19" s="67"/>
      <c r="AA19" s="61"/>
      <c r="AB19" s="187"/>
      <c r="AC19" s="57" t="s">
        <v>145</v>
      </c>
      <c r="AD19" s="62">
        <f>AJ27</f>
        <v>27.6</v>
      </c>
      <c r="AE19" s="50" t="s">
        <v>146</v>
      </c>
      <c r="AF19" s="50">
        <f>AI20</f>
        <v>1.9</v>
      </c>
      <c r="AG19" s="27"/>
      <c r="AH19" s="68" t="s">
        <v>328</v>
      </c>
      <c r="AI19" s="29">
        <v>2.1</v>
      </c>
      <c r="AJ19" s="69">
        <f>AI19*7</f>
        <v>14.700000000000001</v>
      </c>
      <c r="AK19" s="29">
        <f>AI19*5</f>
        <v>10.5</v>
      </c>
      <c r="AL19" s="29" t="s">
        <v>155</v>
      </c>
      <c r="AM19" s="70">
        <f>AJ19*4+AK19*9</f>
        <v>153.30000000000001</v>
      </c>
    </row>
    <row r="20" spans="1:39" ht="27.95" customHeight="1">
      <c r="B20" s="60" t="s">
        <v>149</v>
      </c>
      <c r="C20" s="184"/>
      <c r="D20" s="61"/>
      <c r="E20" s="61"/>
      <c r="F20" s="61"/>
      <c r="G20" s="61" t="s">
        <v>176</v>
      </c>
      <c r="H20" s="63"/>
      <c r="I20" s="65">
        <v>5</v>
      </c>
      <c r="J20" s="61" t="s">
        <v>143</v>
      </c>
      <c r="K20" s="61"/>
      <c r="L20" s="61">
        <v>7</v>
      </c>
      <c r="M20" s="61" t="s">
        <v>142</v>
      </c>
      <c r="N20" s="63"/>
      <c r="O20" s="65">
        <v>1</v>
      </c>
      <c r="P20" s="61"/>
      <c r="Q20" s="61"/>
      <c r="R20" s="65"/>
      <c r="S20" s="61"/>
      <c r="T20" s="61"/>
      <c r="U20" s="65"/>
      <c r="V20" s="61"/>
      <c r="W20" s="61"/>
      <c r="X20" s="65"/>
      <c r="Y20" s="61"/>
      <c r="Z20" s="61"/>
      <c r="AA20" s="65"/>
      <c r="AB20" s="187"/>
      <c r="AC20" s="71" t="s">
        <v>152</v>
      </c>
      <c r="AD20" s="62">
        <f>AM27</f>
        <v>736.4</v>
      </c>
      <c r="AE20" s="58" t="s">
        <v>153</v>
      </c>
      <c r="AF20" s="50">
        <f>AI21</f>
        <v>2.2999999999999998</v>
      </c>
      <c r="AG20" s="42"/>
      <c r="AH20" s="27" t="s">
        <v>154</v>
      </c>
      <c r="AI20" s="29">
        <v>1.9</v>
      </c>
      <c r="AJ20" s="29">
        <f>AI20*1</f>
        <v>1.9</v>
      </c>
      <c r="AK20" s="29" t="s">
        <v>155</v>
      </c>
      <c r="AL20" s="29">
        <f>AI20*5</f>
        <v>9.5</v>
      </c>
      <c r="AM20" s="29">
        <f>AJ20*4+AL20*4</f>
        <v>45.6</v>
      </c>
    </row>
    <row r="21" spans="1:39" ht="27.95" customHeight="1">
      <c r="B21" s="189" t="s">
        <v>240</v>
      </c>
      <c r="C21" s="184"/>
      <c r="D21" s="61"/>
      <c r="E21" s="61"/>
      <c r="F21" s="61"/>
      <c r="G21" s="61"/>
      <c r="H21" s="63"/>
      <c r="I21" s="65"/>
      <c r="J21" s="61" t="s">
        <v>176</v>
      </c>
      <c r="K21" s="64"/>
      <c r="L21" s="61">
        <v>10</v>
      </c>
      <c r="M21" s="61"/>
      <c r="N21" s="63"/>
      <c r="O21" s="61"/>
      <c r="P21" s="66"/>
      <c r="Q21" s="64"/>
      <c r="R21" s="66"/>
      <c r="S21" s="61"/>
      <c r="T21" s="61"/>
      <c r="U21" s="65"/>
      <c r="V21" s="66"/>
      <c r="W21" s="64"/>
      <c r="X21" s="66"/>
      <c r="Y21" s="61"/>
      <c r="Z21" s="61"/>
      <c r="AA21" s="65"/>
      <c r="AB21" s="187"/>
      <c r="AC21" s="71"/>
      <c r="AD21" s="57"/>
      <c r="AE21" s="50" t="s">
        <v>158</v>
      </c>
      <c r="AF21" s="50">
        <f>AI22</f>
        <v>1</v>
      </c>
      <c r="AG21" s="27"/>
      <c r="AH21" s="27" t="s">
        <v>249</v>
      </c>
      <c r="AI21" s="29">
        <v>2.2999999999999998</v>
      </c>
      <c r="AJ21" s="29"/>
      <c r="AK21" s="29">
        <f>AI21*5</f>
        <v>11.5</v>
      </c>
      <c r="AL21" s="29" t="s">
        <v>155</v>
      </c>
      <c r="AM21" s="29">
        <f>AK21*9</f>
        <v>103.5</v>
      </c>
    </row>
    <row r="22" spans="1:39" ht="27.95" customHeight="1">
      <c r="B22" s="189"/>
      <c r="C22" s="185"/>
      <c r="D22" s="61"/>
      <c r="E22" s="61"/>
      <c r="F22" s="61"/>
      <c r="G22" s="61"/>
      <c r="H22" s="61"/>
      <c r="I22" s="65"/>
      <c r="J22" s="61" t="s">
        <v>142</v>
      </c>
      <c r="K22" s="64"/>
      <c r="L22" s="61">
        <v>1</v>
      </c>
      <c r="M22" s="66"/>
      <c r="N22" s="63"/>
      <c r="O22" s="61"/>
      <c r="P22" s="61"/>
      <c r="Q22" s="64"/>
      <c r="R22" s="61"/>
      <c r="S22" s="61"/>
      <c r="T22" s="61"/>
      <c r="U22" s="61"/>
      <c r="V22" s="61"/>
      <c r="W22" s="64"/>
      <c r="X22" s="61"/>
      <c r="Y22" s="61"/>
      <c r="Z22" s="61"/>
      <c r="AA22" s="61"/>
      <c r="AB22" s="187"/>
      <c r="AC22" s="62"/>
      <c r="AD22" s="62"/>
      <c r="AE22" s="72"/>
      <c r="AF22" s="50"/>
      <c r="AG22" s="42"/>
      <c r="AH22" s="27" t="s">
        <v>251</v>
      </c>
      <c r="AI22" s="29">
        <v>1</v>
      </c>
      <c r="AL22" s="27">
        <f>AI22*15</f>
        <v>15</v>
      </c>
    </row>
    <row r="23" spans="1:39" s="73" customFormat="1" ht="27.95" customHeight="1">
      <c r="B23" s="74"/>
      <c r="C23" s="75"/>
      <c r="D23" s="61"/>
      <c r="E23" s="61"/>
      <c r="F23" s="61"/>
      <c r="G23" s="61"/>
      <c r="H23" s="61"/>
      <c r="I23" s="65"/>
      <c r="J23" s="61" t="s">
        <v>188</v>
      </c>
      <c r="K23" s="64"/>
      <c r="L23" s="61">
        <v>1</v>
      </c>
      <c r="M23" s="61"/>
      <c r="N23" s="63"/>
      <c r="O23" s="61"/>
      <c r="P23" s="61"/>
      <c r="Q23" s="64"/>
      <c r="R23" s="61"/>
      <c r="S23" s="61"/>
      <c r="T23" s="61"/>
      <c r="U23" s="61"/>
      <c r="V23" s="61"/>
      <c r="W23" s="64"/>
      <c r="X23" s="61"/>
      <c r="Y23" s="61"/>
      <c r="Z23" s="61"/>
      <c r="AA23" s="61"/>
      <c r="AB23" s="187"/>
      <c r="AC23" s="76"/>
      <c r="AD23" s="76"/>
      <c r="AE23" s="77"/>
      <c r="AF23" s="78"/>
      <c r="AG23" s="79"/>
      <c r="AH23" s="80"/>
      <c r="AI23" s="52"/>
      <c r="AJ23" s="80"/>
      <c r="AK23" s="80"/>
      <c r="AL23" s="80"/>
      <c r="AM23" s="80"/>
    </row>
    <row r="24" spans="1:39" s="73" customFormat="1" ht="27.95" customHeight="1">
      <c r="B24" s="74"/>
      <c r="C24" s="75"/>
      <c r="D24" s="61"/>
      <c r="E24" s="61"/>
      <c r="F24" s="61"/>
      <c r="G24" s="61"/>
      <c r="H24" s="61"/>
      <c r="I24" s="65"/>
      <c r="J24" s="61"/>
      <c r="K24" s="64"/>
      <c r="L24" s="61"/>
      <c r="M24" s="61"/>
      <c r="N24" s="63"/>
      <c r="O24" s="61"/>
      <c r="P24" s="61"/>
      <c r="Q24" s="64"/>
      <c r="R24" s="61"/>
      <c r="S24" s="61"/>
      <c r="T24" s="61"/>
      <c r="U24" s="61"/>
      <c r="V24" s="61"/>
      <c r="W24" s="64"/>
      <c r="X24" s="61"/>
      <c r="Y24" s="61"/>
      <c r="Z24" s="61"/>
      <c r="AA24" s="61"/>
      <c r="AB24" s="187"/>
      <c r="AC24" s="76"/>
      <c r="AD24" s="76"/>
      <c r="AE24" s="77"/>
      <c r="AF24" s="78"/>
      <c r="AG24" s="79"/>
      <c r="AH24" s="80"/>
      <c r="AI24" s="52"/>
      <c r="AJ24" s="80"/>
      <c r="AK24" s="80"/>
      <c r="AL24" s="80"/>
      <c r="AM24" s="80"/>
    </row>
    <row r="25" spans="1:39" s="73" customFormat="1" ht="27.95" hidden="1" customHeight="1">
      <c r="B25" s="74"/>
      <c r="C25" s="75"/>
      <c r="D25" s="61"/>
      <c r="E25" s="61"/>
      <c r="F25" s="61"/>
      <c r="G25" s="61"/>
      <c r="H25" s="61"/>
      <c r="I25" s="65"/>
      <c r="J25" s="61"/>
      <c r="K25" s="64"/>
      <c r="L25" s="61"/>
      <c r="M25" s="61"/>
      <c r="N25" s="63"/>
      <c r="O25" s="61"/>
      <c r="P25" s="61"/>
      <c r="Q25" s="64"/>
      <c r="R25" s="61"/>
      <c r="S25" s="61"/>
      <c r="T25" s="61"/>
      <c r="U25" s="61"/>
      <c r="V25" s="61"/>
      <c r="W25" s="64"/>
      <c r="X25" s="61"/>
      <c r="Y25" s="61"/>
      <c r="Z25" s="61"/>
      <c r="AA25" s="61"/>
      <c r="AB25" s="187"/>
      <c r="AC25" s="76"/>
      <c r="AD25" s="76"/>
      <c r="AE25" s="77"/>
      <c r="AF25" s="78"/>
      <c r="AG25" s="79"/>
      <c r="AH25" s="80"/>
      <c r="AI25" s="52"/>
      <c r="AJ25" s="80"/>
      <c r="AK25" s="80"/>
      <c r="AL25" s="80"/>
      <c r="AM25" s="80"/>
    </row>
    <row r="26" spans="1:39" s="73" customFormat="1" ht="27.95" hidden="1" customHeight="1">
      <c r="B26" s="74"/>
      <c r="C26" s="75"/>
      <c r="D26" s="61"/>
      <c r="E26" s="61"/>
      <c r="F26" s="61"/>
      <c r="G26" s="61"/>
      <c r="H26" s="61"/>
      <c r="I26" s="65"/>
      <c r="J26" s="61"/>
      <c r="K26" s="64"/>
      <c r="L26" s="61"/>
      <c r="M26" s="61"/>
      <c r="N26" s="63"/>
      <c r="O26" s="61"/>
      <c r="P26" s="61"/>
      <c r="Q26" s="64"/>
      <c r="R26" s="61"/>
      <c r="S26" s="61"/>
      <c r="T26" s="61"/>
      <c r="U26" s="61"/>
      <c r="V26" s="61"/>
      <c r="W26" s="64"/>
      <c r="X26" s="61"/>
      <c r="Y26" s="61"/>
      <c r="Z26" s="61"/>
      <c r="AA26" s="61"/>
      <c r="AB26" s="187"/>
      <c r="AC26" s="76"/>
      <c r="AD26" s="76"/>
      <c r="AE26" s="77"/>
      <c r="AF26" s="78"/>
      <c r="AG26" s="79"/>
      <c r="AH26" s="80"/>
      <c r="AI26" s="52"/>
      <c r="AJ26" s="80"/>
      <c r="AK26" s="80"/>
      <c r="AL26" s="80"/>
      <c r="AM26" s="80"/>
    </row>
    <row r="27" spans="1:39" ht="27.95" customHeight="1">
      <c r="B27" s="81" t="s">
        <v>162</v>
      </c>
      <c r="C27" s="82"/>
      <c r="D27" s="61"/>
      <c r="E27" s="64"/>
      <c r="F27" s="61"/>
      <c r="G27" s="61"/>
      <c r="H27" s="61"/>
      <c r="I27" s="61"/>
      <c r="J27" s="61"/>
      <c r="K27" s="61"/>
      <c r="L27" s="61"/>
      <c r="M27" s="61"/>
      <c r="N27" s="63"/>
      <c r="O27" s="61"/>
      <c r="P27" s="61"/>
      <c r="Q27" s="64"/>
      <c r="R27" s="61"/>
      <c r="S27" s="61"/>
      <c r="T27" s="64"/>
      <c r="U27" s="61"/>
      <c r="V27" s="61"/>
      <c r="W27" s="64"/>
      <c r="X27" s="61"/>
      <c r="Y27" s="61"/>
      <c r="Z27" s="64"/>
      <c r="AA27" s="61"/>
      <c r="AB27" s="187"/>
      <c r="AC27" s="71"/>
      <c r="AD27" s="71"/>
      <c r="AE27" s="83"/>
      <c r="AF27" s="50"/>
      <c r="AG27" s="27"/>
      <c r="AJ27" s="27">
        <f>SUM(AJ18:AJ22)</f>
        <v>27.6</v>
      </c>
      <c r="AK27" s="27">
        <f>SUM(AK18:AK22)</f>
        <v>22</v>
      </c>
      <c r="AL27" s="27">
        <f>SUM(AL18:AL22)</f>
        <v>107</v>
      </c>
      <c r="AM27" s="27">
        <f>AJ27*4+AK27*9+AL27*4</f>
        <v>736.4</v>
      </c>
    </row>
    <row r="28" spans="1:39" ht="27.95" customHeight="1">
      <c r="A28" s="84"/>
      <c r="B28" s="85"/>
      <c r="C28" s="86"/>
      <c r="D28" s="64"/>
      <c r="E28" s="64"/>
      <c r="F28" s="61"/>
      <c r="G28" s="61"/>
      <c r="H28" s="61"/>
      <c r="I28" s="87"/>
      <c r="J28" s="61"/>
      <c r="K28" s="61"/>
      <c r="L28" s="87"/>
      <c r="M28" s="61"/>
      <c r="N28" s="63"/>
      <c r="O28" s="87"/>
      <c r="P28" s="61"/>
      <c r="Q28" s="64"/>
      <c r="R28" s="61"/>
      <c r="S28" s="61"/>
      <c r="T28" s="64"/>
      <c r="U28" s="87"/>
      <c r="V28" s="61"/>
      <c r="W28" s="64"/>
      <c r="X28" s="61"/>
      <c r="Y28" s="61"/>
      <c r="Z28" s="64"/>
      <c r="AA28" s="87"/>
      <c r="AB28" s="188"/>
      <c r="AC28" s="62"/>
      <c r="AD28" s="62"/>
      <c r="AE28" s="72"/>
      <c r="AF28" s="50"/>
      <c r="AG28" s="42"/>
      <c r="AJ28" s="88">
        <f>AJ27*4/AM27</f>
        <v>0.1499185225420967</v>
      </c>
      <c r="AK28" s="88">
        <f>AK27*9/AM27</f>
        <v>0.26887561108093427</v>
      </c>
      <c r="AL28" s="88">
        <f>AL27*4/AM27</f>
        <v>0.58120586637696903</v>
      </c>
    </row>
    <row r="29" spans="1:39" s="53" customFormat="1" ht="65.099999999999994" customHeight="1">
      <c r="B29" s="54">
        <v>12</v>
      </c>
      <c r="C29" s="183"/>
      <c r="D29" s="55" t="s">
        <v>0</v>
      </c>
      <c r="E29" s="55" t="s">
        <v>119</v>
      </c>
      <c r="F29" s="56" t="s">
        <v>120</v>
      </c>
      <c r="G29" s="55" t="s">
        <v>90</v>
      </c>
      <c r="H29" s="55" t="s">
        <v>121</v>
      </c>
      <c r="I29" s="56" t="s">
        <v>120</v>
      </c>
      <c r="J29" s="55" t="s">
        <v>94</v>
      </c>
      <c r="K29" s="55" t="s">
        <v>123</v>
      </c>
      <c r="L29" s="56" t="s">
        <v>120</v>
      </c>
      <c r="M29" s="55" t="s">
        <v>98</v>
      </c>
      <c r="N29" s="55" t="s">
        <v>123</v>
      </c>
      <c r="O29" s="56" t="s">
        <v>120</v>
      </c>
      <c r="P29" s="55" t="s">
        <v>37</v>
      </c>
      <c r="Q29" s="55" t="s">
        <v>124</v>
      </c>
      <c r="R29" s="56" t="s">
        <v>120</v>
      </c>
      <c r="S29" s="55" t="s">
        <v>102</v>
      </c>
      <c r="T29" s="55" t="s">
        <v>123</v>
      </c>
      <c r="U29" s="56" t="s">
        <v>120</v>
      </c>
      <c r="V29" s="55"/>
      <c r="W29" s="55"/>
      <c r="X29" s="56" t="s">
        <v>120</v>
      </c>
      <c r="Y29" s="55"/>
      <c r="Z29" s="55"/>
      <c r="AA29" s="56" t="s">
        <v>120</v>
      </c>
      <c r="AB29" s="186"/>
      <c r="AC29" s="57" t="s">
        <v>125</v>
      </c>
      <c r="AD29" s="57">
        <f>AL39</f>
        <v>90</v>
      </c>
      <c r="AE29" s="58" t="s">
        <v>126</v>
      </c>
      <c r="AF29" s="50">
        <f>AI30</f>
        <v>5.5</v>
      </c>
      <c r="AG29" s="27"/>
      <c r="AH29" s="27"/>
      <c r="AI29" s="29"/>
      <c r="AJ29" s="27" t="s">
        <v>191</v>
      </c>
      <c r="AK29" s="27" t="s">
        <v>192</v>
      </c>
      <c r="AL29" s="27" t="s">
        <v>193</v>
      </c>
      <c r="AM29" s="27" t="s">
        <v>194</v>
      </c>
    </row>
    <row r="30" spans="1:39" ht="27.95" customHeight="1">
      <c r="B30" s="60" t="s">
        <v>131</v>
      </c>
      <c r="C30" s="184"/>
      <c r="D30" s="61" t="s">
        <v>132</v>
      </c>
      <c r="E30" s="67"/>
      <c r="F30" s="61">
        <v>102</v>
      </c>
      <c r="G30" s="61" t="s">
        <v>133</v>
      </c>
      <c r="H30" s="61"/>
      <c r="I30" s="61">
        <v>75</v>
      </c>
      <c r="J30" s="61" t="s">
        <v>200</v>
      </c>
      <c r="K30" s="67"/>
      <c r="L30" s="61">
        <v>25</v>
      </c>
      <c r="M30" s="61" t="s">
        <v>242</v>
      </c>
      <c r="N30" s="61"/>
      <c r="O30" s="61">
        <v>45</v>
      </c>
      <c r="P30" s="61" t="s">
        <v>355</v>
      </c>
      <c r="Q30" s="61"/>
      <c r="R30" s="61">
        <v>90</v>
      </c>
      <c r="S30" s="61" t="s">
        <v>173</v>
      </c>
      <c r="T30" s="61"/>
      <c r="U30" s="61">
        <v>16</v>
      </c>
      <c r="V30" s="61"/>
      <c r="W30" s="61"/>
      <c r="X30" s="61"/>
      <c r="Y30" s="61"/>
      <c r="Z30" s="61"/>
      <c r="AA30" s="61"/>
      <c r="AB30" s="187"/>
      <c r="AC30" s="57" t="s">
        <v>137</v>
      </c>
      <c r="AD30" s="62">
        <f>AK39</f>
        <v>21.5</v>
      </c>
      <c r="AE30" s="58" t="s">
        <v>138</v>
      </c>
      <c r="AF30" s="50">
        <f>AI31</f>
        <v>2</v>
      </c>
      <c r="AG30" s="42"/>
      <c r="AH30" s="52" t="s">
        <v>174</v>
      </c>
      <c r="AI30" s="29">
        <v>5.5</v>
      </c>
      <c r="AJ30" s="29">
        <f>AI30*2</f>
        <v>11</v>
      </c>
      <c r="AK30" s="29"/>
      <c r="AL30" s="29">
        <f>AI30*15</f>
        <v>82.5</v>
      </c>
      <c r="AM30" s="29">
        <f>AJ30*4+AL30*4</f>
        <v>374</v>
      </c>
    </row>
    <row r="31" spans="1:39" ht="27.95" customHeight="1">
      <c r="B31" s="60">
        <v>29</v>
      </c>
      <c r="C31" s="184"/>
      <c r="D31" s="61"/>
      <c r="E31" s="61"/>
      <c r="F31" s="61"/>
      <c r="G31" s="61" t="s">
        <v>356</v>
      </c>
      <c r="H31" s="63"/>
      <c r="I31" s="61" t="s">
        <v>141</v>
      </c>
      <c r="J31" s="61" t="s">
        <v>142</v>
      </c>
      <c r="K31" s="64"/>
      <c r="L31" s="61">
        <v>3</v>
      </c>
      <c r="M31" s="61" t="s">
        <v>143</v>
      </c>
      <c r="N31" s="61"/>
      <c r="O31" s="65">
        <v>4</v>
      </c>
      <c r="P31" s="66" t="s">
        <v>142</v>
      </c>
      <c r="Q31" s="61"/>
      <c r="R31" s="65">
        <v>1</v>
      </c>
      <c r="S31" s="61" t="s">
        <v>346</v>
      </c>
      <c r="T31" s="67"/>
      <c r="U31" s="61">
        <v>10</v>
      </c>
      <c r="V31" s="61"/>
      <c r="W31" s="61"/>
      <c r="X31" s="65"/>
      <c r="Y31" s="61"/>
      <c r="Z31" s="67"/>
      <c r="AA31" s="61"/>
      <c r="AB31" s="187"/>
      <c r="AC31" s="57" t="s">
        <v>145</v>
      </c>
      <c r="AD31" s="62">
        <f>AJ39</f>
        <v>26.5</v>
      </c>
      <c r="AE31" s="50" t="s">
        <v>146</v>
      </c>
      <c r="AF31" s="50">
        <f>AI32</f>
        <v>1.5</v>
      </c>
      <c r="AG31" s="27"/>
      <c r="AH31" s="68" t="s">
        <v>328</v>
      </c>
      <c r="AI31" s="29">
        <v>2</v>
      </c>
      <c r="AJ31" s="69">
        <f>AI31*7</f>
        <v>14</v>
      </c>
      <c r="AK31" s="29">
        <f>AI31*5</f>
        <v>10</v>
      </c>
      <c r="AL31" s="29" t="s">
        <v>155</v>
      </c>
      <c r="AM31" s="70">
        <f>AJ31*4+AK31*9</f>
        <v>146</v>
      </c>
    </row>
    <row r="32" spans="1:39" ht="27.95" customHeight="1">
      <c r="B32" s="60" t="s">
        <v>149</v>
      </c>
      <c r="C32" s="184"/>
      <c r="D32" s="61"/>
      <c r="E32" s="61"/>
      <c r="F32" s="61"/>
      <c r="G32" s="61" t="s">
        <v>272</v>
      </c>
      <c r="H32" s="63"/>
      <c r="I32" s="65" t="s">
        <v>141</v>
      </c>
      <c r="J32" s="61" t="s">
        <v>143</v>
      </c>
      <c r="K32" s="61"/>
      <c r="L32" s="61">
        <v>7</v>
      </c>
      <c r="M32" s="61" t="s">
        <v>144</v>
      </c>
      <c r="N32" s="63"/>
      <c r="O32" s="65">
        <v>2</v>
      </c>
      <c r="P32" s="61" t="s">
        <v>150</v>
      </c>
      <c r="Q32" s="61"/>
      <c r="R32" s="65" t="s">
        <v>141</v>
      </c>
      <c r="S32" s="61" t="s">
        <v>142</v>
      </c>
      <c r="T32" s="61"/>
      <c r="U32" s="65">
        <v>1</v>
      </c>
      <c r="V32" s="61"/>
      <c r="W32" s="61"/>
      <c r="X32" s="65"/>
      <c r="Y32" s="61"/>
      <c r="Z32" s="61"/>
      <c r="AA32" s="65"/>
      <c r="AB32" s="187"/>
      <c r="AC32" s="71" t="s">
        <v>152</v>
      </c>
      <c r="AD32" s="62">
        <f>AM39</f>
        <v>659.5</v>
      </c>
      <c r="AE32" s="58" t="s">
        <v>153</v>
      </c>
      <c r="AF32" s="50">
        <f>AI33</f>
        <v>2.2999999999999998</v>
      </c>
      <c r="AG32" s="42"/>
      <c r="AH32" s="27" t="s">
        <v>154</v>
      </c>
      <c r="AI32" s="29">
        <v>1.5</v>
      </c>
      <c r="AJ32" s="29">
        <f>AI32*1</f>
        <v>1.5</v>
      </c>
      <c r="AK32" s="29" t="s">
        <v>155</v>
      </c>
      <c r="AL32" s="29">
        <f>AI32*5</f>
        <v>7.5</v>
      </c>
      <c r="AM32" s="29">
        <f>AJ32*4+AL32*4</f>
        <v>36</v>
      </c>
    </row>
    <row r="33" spans="1:39" ht="27.95" customHeight="1">
      <c r="B33" s="189" t="s">
        <v>156</v>
      </c>
      <c r="C33" s="184"/>
      <c r="D33" s="61"/>
      <c r="E33" s="61"/>
      <c r="F33" s="61"/>
      <c r="G33" s="61"/>
      <c r="H33" s="63"/>
      <c r="I33" s="65"/>
      <c r="J33" s="61" t="s">
        <v>199</v>
      </c>
      <c r="K33" s="67"/>
      <c r="L33" s="61">
        <v>9</v>
      </c>
      <c r="M33" s="61" t="s">
        <v>142</v>
      </c>
      <c r="N33" s="63"/>
      <c r="O33" s="61">
        <v>1</v>
      </c>
      <c r="P33" s="66"/>
      <c r="Q33" s="64"/>
      <c r="R33" s="66"/>
      <c r="S33" s="61" t="s">
        <v>151</v>
      </c>
      <c r="T33" s="61"/>
      <c r="U33" s="65" t="s">
        <v>141</v>
      </c>
      <c r="V33" s="66"/>
      <c r="W33" s="64"/>
      <c r="X33" s="66"/>
      <c r="Y33" s="61"/>
      <c r="Z33" s="61"/>
      <c r="AA33" s="65"/>
      <c r="AB33" s="187"/>
      <c r="AC33" s="71"/>
      <c r="AD33" s="57"/>
      <c r="AE33" s="50" t="s">
        <v>158</v>
      </c>
      <c r="AF33" s="50">
        <f>AI34</f>
        <v>0</v>
      </c>
      <c r="AG33" s="27"/>
      <c r="AH33" s="27" t="s">
        <v>249</v>
      </c>
      <c r="AI33" s="29">
        <v>2.2999999999999998</v>
      </c>
      <c r="AJ33" s="29"/>
      <c r="AK33" s="29">
        <f>AI33*5</f>
        <v>11.5</v>
      </c>
      <c r="AL33" s="29" t="s">
        <v>155</v>
      </c>
      <c r="AM33" s="29">
        <f>AK33*9</f>
        <v>103.5</v>
      </c>
    </row>
    <row r="34" spans="1:39" ht="27.95" customHeight="1">
      <c r="B34" s="189"/>
      <c r="C34" s="185"/>
      <c r="D34" s="61"/>
      <c r="E34" s="61"/>
      <c r="F34" s="61"/>
      <c r="G34" s="61"/>
      <c r="H34" s="61"/>
      <c r="I34" s="65"/>
      <c r="J34" s="61" t="s">
        <v>205</v>
      </c>
      <c r="K34" s="64"/>
      <c r="L34" s="61" t="s">
        <v>141</v>
      </c>
      <c r="M34" s="66" t="s">
        <v>188</v>
      </c>
      <c r="N34" s="63"/>
      <c r="O34" s="61">
        <v>1</v>
      </c>
      <c r="P34" s="61"/>
      <c r="Q34" s="64"/>
      <c r="R34" s="61"/>
      <c r="S34" s="61"/>
      <c r="T34" s="61"/>
      <c r="U34" s="61"/>
      <c r="V34" s="61"/>
      <c r="W34" s="64"/>
      <c r="X34" s="61"/>
      <c r="Y34" s="61"/>
      <c r="Z34" s="61"/>
      <c r="AA34" s="61"/>
      <c r="AB34" s="187"/>
      <c r="AC34" s="62"/>
      <c r="AD34" s="62"/>
      <c r="AE34" s="72"/>
      <c r="AF34" s="50"/>
      <c r="AG34" s="42"/>
      <c r="AH34" s="27" t="s">
        <v>251</v>
      </c>
      <c r="AL34" s="27">
        <f>AI34*15</f>
        <v>0</v>
      </c>
    </row>
    <row r="35" spans="1:39" s="73" customFormat="1" ht="27.95" customHeight="1">
      <c r="B35" s="74"/>
      <c r="C35" s="75"/>
      <c r="D35" s="61"/>
      <c r="E35" s="61"/>
      <c r="F35" s="61"/>
      <c r="G35" s="61"/>
      <c r="H35" s="61"/>
      <c r="I35" s="65"/>
      <c r="J35" s="61"/>
      <c r="K35" s="64"/>
      <c r="L35" s="61"/>
      <c r="M35" s="61"/>
      <c r="N35" s="63"/>
      <c r="O35" s="61"/>
      <c r="P35" s="61"/>
      <c r="Q35" s="64"/>
      <c r="R35" s="61"/>
      <c r="S35" s="61"/>
      <c r="T35" s="61"/>
      <c r="U35" s="61"/>
      <c r="V35" s="61"/>
      <c r="W35" s="64"/>
      <c r="X35" s="61"/>
      <c r="Y35" s="61"/>
      <c r="Z35" s="61"/>
      <c r="AA35" s="61"/>
      <c r="AB35" s="187"/>
      <c r="AC35" s="76"/>
      <c r="AD35" s="76"/>
      <c r="AE35" s="77"/>
      <c r="AF35" s="78"/>
      <c r="AG35" s="79"/>
      <c r="AH35" s="80"/>
      <c r="AI35" s="52"/>
      <c r="AJ35" s="80"/>
      <c r="AK35" s="80"/>
      <c r="AL35" s="80"/>
      <c r="AM35" s="80"/>
    </row>
    <row r="36" spans="1:39" s="73" customFormat="1" ht="27.95" hidden="1" customHeight="1">
      <c r="B36" s="74"/>
      <c r="C36" s="75"/>
      <c r="D36" s="61"/>
      <c r="E36" s="61"/>
      <c r="F36" s="61"/>
      <c r="G36" s="61"/>
      <c r="H36" s="61"/>
      <c r="I36" s="65"/>
      <c r="J36" s="61"/>
      <c r="K36" s="64"/>
      <c r="L36" s="61"/>
      <c r="M36" s="61"/>
      <c r="N36" s="63"/>
      <c r="O36" s="61"/>
      <c r="P36" s="61"/>
      <c r="Q36" s="64"/>
      <c r="R36" s="61"/>
      <c r="S36" s="61"/>
      <c r="T36" s="61"/>
      <c r="U36" s="61"/>
      <c r="V36" s="61"/>
      <c r="W36" s="64"/>
      <c r="X36" s="61"/>
      <c r="Y36" s="61"/>
      <c r="Z36" s="61"/>
      <c r="AA36" s="61"/>
      <c r="AB36" s="187"/>
      <c r="AC36" s="76"/>
      <c r="AD36" s="76"/>
      <c r="AE36" s="77"/>
      <c r="AF36" s="78"/>
      <c r="AG36" s="79"/>
      <c r="AH36" s="80"/>
      <c r="AI36" s="52"/>
      <c r="AJ36" s="80"/>
      <c r="AK36" s="80"/>
      <c r="AL36" s="80"/>
      <c r="AM36" s="80"/>
    </row>
    <row r="37" spans="1:39" s="73" customFormat="1" ht="27.95" hidden="1" customHeight="1">
      <c r="B37" s="74"/>
      <c r="C37" s="75"/>
      <c r="D37" s="61"/>
      <c r="E37" s="61"/>
      <c r="F37" s="61"/>
      <c r="G37" s="61"/>
      <c r="H37" s="61"/>
      <c r="I37" s="65"/>
      <c r="J37" s="61"/>
      <c r="K37" s="64"/>
      <c r="L37" s="61"/>
      <c r="M37" s="61"/>
      <c r="N37" s="63"/>
      <c r="O37" s="61"/>
      <c r="P37" s="61"/>
      <c r="Q37" s="64"/>
      <c r="R37" s="61"/>
      <c r="S37" s="61"/>
      <c r="T37" s="61"/>
      <c r="U37" s="61"/>
      <c r="V37" s="61"/>
      <c r="W37" s="64"/>
      <c r="X37" s="61"/>
      <c r="Y37" s="61"/>
      <c r="Z37" s="61"/>
      <c r="AA37" s="61"/>
      <c r="AB37" s="187"/>
      <c r="AC37" s="76"/>
      <c r="AD37" s="76"/>
      <c r="AE37" s="77"/>
      <c r="AF37" s="78"/>
      <c r="AG37" s="79"/>
      <c r="AH37" s="80"/>
      <c r="AI37" s="52"/>
      <c r="AJ37" s="80"/>
      <c r="AK37" s="80"/>
      <c r="AL37" s="80"/>
      <c r="AM37" s="80"/>
    </row>
    <row r="38" spans="1:39" s="73" customFormat="1" ht="27.95" hidden="1" customHeight="1">
      <c r="B38" s="74"/>
      <c r="C38" s="75"/>
      <c r="D38" s="61"/>
      <c r="E38" s="61"/>
      <c r="F38" s="61"/>
      <c r="G38" s="61"/>
      <c r="H38" s="61"/>
      <c r="I38" s="65"/>
      <c r="J38" s="61"/>
      <c r="K38" s="64"/>
      <c r="L38" s="61"/>
      <c r="M38" s="61"/>
      <c r="N38" s="63"/>
      <c r="O38" s="61"/>
      <c r="P38" s="61"/>
      <c r="Q38" s="64"/>
      <c r="R38" s="61"/>
      <c r="S38" s="61"/>
      <c r="T38" s="61"/>
      <c r="U38" s="61"/>
      <c r="V38" s="61"/>
      <c r="W38" s="64"/>
      <c r="X38" s="61"/>
      <c r="Y38" s="61"/>
      <c r="Z38" s="61"/>
      <c r="AA38" s="61"/>
      <c r="AB38" s="187"/>
      <c r="AC38" s="76"/>
      <c r="AD38" s="76"/>
      <c r="AE38" s="77"/>
      <c r="AF38" s="78"/>
      <c r="AG38" s="79"/>
      <c r="AH38" s="80"/>
      <c r="AI38" s="52"/>
      <c r="AJ38" s="80"/>
      <c r="AK38" s="80"/>
      <c r="AL38" s="80"/>
      <c r="AM38" s="80"/>
    </row>
    <row r="39" spans="1:39" ht="27.95" customHeight="1">
      <c r="B39" s="81" t="s">
        <v>162</v>
      </c>
      <c r="C39" s="82"/>
      <c r="D39" s="61"/>
      <c r="E39" s="64"/>
      <c r="F39" s="61"/>
      <c r="G39" s="61"/>
      <c r="H39" s="61"/>
      <c r="I39" s="61"/>
      <c r="J39" s="61"/>
      <c r="K39" s="61"/>
      <c r="L39" s="61"/>
      <c r="M39" s="61"/>
      <c r="N39" s="63"/>
      <c r="O39" s="61"/>
      <c r="P39" s="61"/>
      <c r="Q39" s="64"/>
      <c r="R39" s="61"/>
      <c r="S39" s="61"/>
      <c r="T39" s="64"/>
      <c r="U39" s="61"/>
      <c r="V39" s="61"/>
      <c r="W39" s="64"/>
      <c r="X39" s="61"/>
      <c r="Y39" s="61"/>
      <c r="Z39" s="64"/>
      <c r="AA39" s="61"/>
      <c r="AB39" s="187"/>
      <c r="AC39" s="71"/>
      <c r="AD39" s="71"/>
      <c r="AE39" s="83"/>
      <c r="AF39" s="50"/>
      <c r="AG39" s="27"/>
      <c r="AJ39" s="27">
        <f>SUM(AJ30:AJ34)</f>
        <v>26.5</v>
      </c>
      <c r="AK39" s="27">
        <f>SUM(AK30:AK34)</f>
        <v>21.5</v>
      </c>
      <c r="AL39" s="27">
        <f>SUM(AL30:AL34)</f>
        <v>90</v>
      </c>
      <c r="AM39" s="27">
        <f>AJ39*4+AK39*9+AL39*4</f>
        <v>659.5</v>
      </c>
    </row>
    <row r="40" spans="1:39" ht="27.95" customHeight="1">
      <c r="A40" s="84"/>
      <c r="B40" s="85"/>
      <c r="C40" s="86"/>
      <c r="D40" s="64"/>
      <c r="E40" s="64"/>
      <c r="F40" s="61"/>
      <c r="G40" s="61"/>
      <c r="H40" s="61"/>
      <c r="I40" s="87"/>
      <c r="J40" s="61"/>
      <c r="K40" s="61"/>
      <c r="L40" s="87"/>
      <c r="M40" s="61"/>
      <c r="N40" s="63"/>
      <c r="O40" s="87"/>
      <c r="P40" s="61"/>
      <c r="Q40" s="64"/>
      <c r="R40" s="61"/>
      <c r="S40" s="61"/>
      <c r="T40" s="64"/>
      <c r="U40" s="87"/>
      <c r="V40" s="61"/>
      <c r="W40" s="64"/>
      <c r="X40" s="61"/>
      <c r="Y40" s="61"/>
      <c r="Z40" s="64"/>
      <c r="AA40" s="87"/>
      <c r="AB40" s="188"/>
      <c r="AC40" s="62"/>
      <c r="AD40" s="62"/>
      <c r="AE40" s="72"/>
      <c r="AF40" s="50"/>
      <c r="AG40" s="42"/>
      <c r="AJ40" s="88">
        <f>AJ39*4/AM39</f>
        <v>0.16072782410917361</v>
      </c>
      <c r="AK40" s="88">
        <f>AK39*9/AM39</f>
        <v>0.29340409401061412</v>
      </c>
      <c r="AL40" s="88">
        <f>AL39*4/AM39</f>
        <v>0.5458680818802123</v>
      </c>
    </row>
    <row r="41" spans="1:39" s="53" customFormat="1" ht="65.099999999999994" customHeight="1">
      <c r="B41" s="54">
        <v>12</v>
      </c>
      <c r="C41" s="183"/>
      <c r="D41" s="55" t="s">
        <v>87</v>
      </c>
      <c r="E41" s="55" t="s">
        <v>357</v>
      </c>
      <c r="F41" s="56" t="s">
        <v>120</v>
      </c>
      <c r="G41" s="55" t="s">
        <v>91</v>
      </c>
      <c r="H41" s="55" t="s">
        <v>211</v>
      </c>
      <c r="I41" s="56" t="s">
        <v>120</v>
      </c>
      <c r="J41" s="55" t="s">
        <v>95</v>
      </c>
      <c r="K41" s="55" t="s">
        <v>164</v>
      </c>
      <c r="L41" s="56" t="s">
        <v>120</v>
      </c>
      <c r="M41" s="55" t="s">
        <v>99</v>
      </c>
      <c r="N41" s="55" t="s">
        <v>358</v>
      </c>
      <c r="O41" s="56" t="s">
        <v>120</v>
      </c>
      <c r="P41" s="55" t="s">
        <v>382</v>
      </c>
      <c r="Q41" s="55" t="s">
        <v>124</v>
      </c>
      <c r="R41" s="56" t="s">
        <v>120</v>
      </c>
      <c r="S41" s="55" t="s">
        <v>103</v>
      </c>
      <c r="T41" s="55" t="s">
        <v>123</v>
      </c>
      <c r="U41" s="56" t="s">
        <v>120</v>
      </c>
      <c r="V41" s="55"/>
      <c r="W41" s="55"/>
      <c r="X41" s="56" t="s">
        <v>120</v>
      </c>
      <c r="Y41" s="55"/>
      <c r="Z41" s="55"/>
      <c r="AA41" s="56" t="s">
        <v>120</v>
      </c>
      <c r="AB41" s="186"/>
      <c r="AC41" s="57" t="s">
        <v>125</v>
      </c>
      <c r="AD41" s="57">
        <f>AL51</f>
        <v>90.5</v>
      </c>
      <c r="AE41" s="58" t="s">
        <v>126</v>
      </c>
      <c r="AF41" s="50">
        <f>AI42</f>
        <v>5.5</v>
      </c>
      <c r="AG41" s="27"/>
      <c r="AH41" s="27"/>
      <c r="AI41" s="29"/>
      <c r="AJ41" s="27" t="s">
        <v>191</v>
      </c>
      <c r="AK41" s="27" t="s">
        <v>192</v>
      </c>
      <c r="AL41" s="27" t="s">
        <v>193</v>
      </c>
      <c r="AM41" s="27" t="s">
        <v>194</v>
      </c>
    </row>
    <row r="42" spans="1:39" ht="27.95" customHeight="1">
      <c r="B42" s="60" t="s">
        <v>131</v>
      </c>
      <c r="C42" s="184"/>
      <c r="D42" s="61" t="s">
        <v>359</v>
      </c>
      <c r="E42" s="67"/>
      <c r="F42" s="61">
        <v>135</v>
      </c>
      <c r="G42" s="61" t="s">
        <v>143</v>
      </c>
      <c r="H42" s="61"/>
      <c r="I42" s="61">
        <v>46</v>
      </c>
      <c r="J42" s="61" t="s">
        <v>144</v>
      </c>
      <c r="K42" s="61"/>
      <c r="L42" s="61">
        <v>24</v>
      </c>
      <c r="M42" s="61" t="s">
        <v>360</v>
      </c>
      <c r="N42" s="67"/>
      <c r="O42" s="61">
        <v>30</v>
      </c>
      <c r="P42" s="61" t="s">
        <v>255</v>
      </c>
      <c r="Q42" s="61"/>
      <c r="R42" s="61">
        <v>90</v>
      </c>
      <c r="S42" s="61" t="s">
        <v>234</v>
      </c>
      <c r="T42" s="61"/>
      <c r="U42" s="61">
        <v>15</v>
      </c>
      <c r="V42" s="61"/>
      <c r="W42" s="61"/>
      <c r="X42" s="61"/>
      <c r="Y42" s="61"/>
      <c r="Z42" s="61"/>
      <c r="AA42" s="61"/>
      <c r="AB42" s="187"/>
      <c r="AC42" s="57" t="s">
        <v>137</v>
      </c>
      <c r="AD42" s="62">
        <f>AK51</f>
        <v>22</v>
      </c>
      <c r="AE42" s="58" t="s">
        <v>138</v>
      </c>
      <c r="AF42" s="50">
        <f>AI43</f>
        <v>2.1</v>
      </c>
      <c r="AG42" s="42"/>
      <c r="AH42" s="52" t="s">
        <v>174</v>
      </c>
      <c r="AI42" s="29">
        <v>5.5</v>
      </c>
      <c r="AJ42" s="29">
        <f>AI42*2</f>
        <v>11</v>
      </c>
      <c r="AK42" s="29"/>
      <c r="AL42" s="29">
        <f>AI42*15</f>
        <v>82.5</v>
      </c>
      <c r="AM42" s="29">
        <f>AJ42*4+AL42*4</f>
        <v>374</v>
      </c>
    </row>
    <row r="43" spans="1:39" ht="27.95" customHeight="1">
      <c r="B43" s="60">
        <v>30</v>
      </c>
      <c r="C43" s="184"/>
      <c r="D43" s="61" t="s">
        <v>361</v>
      </c>
      <c r="E43" s="61"/>
      <c r="F43" s="61">
        <v>10</v>
      </c>
      <c r="G43" s="61" t="s">
        <v>176</v>
      </c>
      <c r="H43" s="63"/>
      <c r="I43" s="61">
        <v>3</v>
      </c>
      <c r="J43" s="61" t="s">
        <v>142</v>
      </c>
      <c r="K43" s="64"/>
      <c r="L43" s="61">
        <v>12</v>
      </c>
      <c r="M43" s="61"/>
      <c r="N43" s="61"/>
      <c r="O43" s="65"/>
      <c r="P43" s="61" t="s">
        <v>150</v>
      </c>
      <c r="Q43" s="61"/>
      <c r="R43" s="65" t="s">
        <v>141</v>
      </c>
      <c r="S43" s="61" t="s">
        <v>143</v>
      </c>
      <c r="T43" s="61"/>
      <c r="U43" s="61">
        <v>4</v>
      </c>
      <c r="V43" s="61"/>
      <c r="W43" s="61"/>
      <c r="X43" s="65"/>
      <c r="Y43" s="61"/>
      <c r="Z43" s="67"/>
      <c r="AA43" s="61"/>
      <c r="AB43" s="187"/>
      <c r="AC43" s="57" t="s">
        <v>145</v>
      </c>
      <c r="AD43" s="62">
        <f>AJ51</f>
        <v>27.300000000000004</v>
      </c>
      <c r="AE43" s="50" t="s">
        <v>146</v>
      </c>
      <c r="AF43" s="50">
        <f>AI44</f>
        <v>1.6</v>
      </c>
      <c r="AG43" s="27"/>
      <c r="AH43" s="68" t="s">
        <v>328</v>
      </c>
      <c r="AI43" s="29">
        <v>2.1</v>
      </c>
      <c r="AJ43" s="69">
        <f>AI43*7</f>
        <v>14.700000000000001</v>
      </c>
      <c r="AK43" s="29">
        <f>AI43*5</f>
        <v>10.5</v>
      </c>
      <c r="AL43" s="29" t="s">
        <v>155</v>
      </c>
      <c r="AM43" s="70">
        <f>AJ43*4+AK43*9</f>
        <v>153.30000000000001</v>
      </c>
    </row>
    <row r="44" spans="1:39" ht="27.95" customHeight="1">
      <c r="B44" s="60" t="s">
        <v>149</v>
      </c>
      <c r="C44" s="184"/>
      <c r="D44" s="61" t="s">
        <v>143</v>
      </c>
      <c r="E44" s="61"/>
      <c r="F44" s="61">
        <v>11</v>
      </c>
      <c r="G44" s="61" t="s">
        <v>362</v>
      </c>
      <c r="H44" s="63"/>
      <c r="I44" s="65" t="s">
        <v>141</v>
      </c>
      <c r="J44" s="61" t="s">
        <v>176</v>
      </c>
      <c r="K44" s="61"/>
      <c r="L44" s="61">
        <v>27</v>
      </c>
      <c r="M44" s="61"/>
      <c r="N44" s="63"/>
      <c r="O44" s="65"/>
      <c r="P44" s="61"/>
      <c r="Q44" s="61"/>
      <c r="R44" s="65"/>
      <c r="S44" s="61" t="s">
        <v>226</v>
      </c>
      <c r="T44" s="61"/>
      <c r="U44" s="65" t="s">
        <v>141</v>
      </c>
      <c r="V44" s="61"/>
      <c r="W44" s="61"/>
      <c r="X44" s="65"/>
      <c r="Y44" s="61"/>
      <c r="Z44" s="61"/>
      <c r="AA44" s="65"/>
      <c r="AB44" s="187"/>
      <c r="AC44" s="71" t="s">
        <v>152</v>
      </c>
      <c r="AD44" s="62">
        <f>AM51</f>
        <v>669.2</v>
      </c>
      <c r="AE44" s="58" t="s">
        <v>153</v>
      </c>
      <c r="AF44" s="50">
        <f>AI45</f>
        <v>2.2999999999999998</v>
      </c>
      <c r="AG44" s="42"/>
      <c r="AH44" s="27" t="s">
        <v>154</v>
      </c>
      <c r="AI44" s="29">
        <v>1.6</v>
      </c>
      <c r="AJ44" s="29">
        <f>AI44*1</f>
        <v>1.6</v>
      </c>
      <c r="AK44" s="29" t="s">
        <v>155</v>
      </c>
      <c r="AL44" s="29">
        <f>AI44*5</f>
        <v>8</v>
      </c>
      <c r="AM44" s="29">
        <f>AJ44*4+AL44*4</f>
        <v>38.4</v>
      </c>
    </row>
    <row r="45" spans="1:39" ht="27.95" customHeight="1">
      <c r="B45" s="189" t="s">
        <v>183</v>
      </c>
      <c r="C45" s="184"/>
      <c r="D45" s="61" t="s">
        <v>176</v>
      </c>
      <c r="E45" s="61"/>
      <c r="F45" s="61">
        <v>5</v>
      </c>
      <c r="G45" s="61"/>
      <c r="H45" s="63"/>
      <c r="I45" s="65"/>
      <c r="J45" s="61"/>
      <c r="K45" s="64"/>
      <c r="L45" s="61"/>
      <c r="M45" s="61"/>
      <c r="N45" s="63"/>
      <c r="O45" s="61"/>
      <c r="P45" s="61"/>
      <c r="Q45" s="64"/>
      <c r="R45" s="61"/>
      <c r="S45" s="61"/>
      <c r="T45" s="61"/>
      <c r="U45" s="65"/>
      <c r="V45" s="66"/>
      <c r="W45" s="64"/>
      <c r="X45" s="66"/>
      <c r="Y45" s="61"/>
      <c r="Z45" s="61"/>
      <c r="AA45" s="65"/>
      <c r="AB45" s="187"/>
      <c r="AC45" s="71"/>
      <c r="AD45" s="57"/>
      <c r="AE45" s="50" t="s">
        <v>158</v>
      </c>
      <c r="AF45" s="50">
        <f>AI46</f>
        <v>0</v>
      </c>
      <c r="AG45" s="27"/>
      <c r="AH45" s="27" t="s">
        <v>249</v>
      </c>
      <c r="AI45" s="29">
        <v>2.2999999999999998</v>
      </c>
      <c r="AJ45" s="29"/>
      <c r="AK45" s="29">
        <f>AI45*5</f>
        <v>11.5</v>
      </c>
      <c r="AL45" s="29" t="s">
        <v>155</v>
      </c>
      <c r="AM45" s="29">
        <f>AK45*9</f>
        <v>103.5</v>
      </c>
    </row>
    <row r="46" spans="1:39" ht="27.95" customHeight="1">
      <c r="B46" s="189"/>
      <c r="C46" s="185"/>
      <c r="D46" s="61" t="s">
        <v>142</v>
      </c>
      <c r="E46" s="61"/>
      <c r="F46" s="61">
        <v>1</v>
      </c>
      <c r="G46" s="61"/>
      <c r="H46" s="61"/>
      <c r="I46" s="65"/>
      <c r="J46" s="61"/>
      <c r="K46" s="64"/>
      <c r="L46" s="61"/>
      <c r="M46" s="61"/>
      <c r="N46" s="63"/>
      <c r="O46" s="61"/>
      <c r="P46" s="61"/>
      <c r="Q46" s="64"/>
      <c r="R46" s="61"/>
      <c r="S46" s="61"/>
      <c r="T46" s="61"/>
      <c r="U46" s="61"/>
      <c r="V46" s="61"/>
      <c r="W46" s="64"/>
      <c r="X46" s="61"/>
      <c r="Y46" s="61"/>
      <c r="Z46" s="61"/>
      <c r="AA46" s="61"/>
      <c r="AB46" s="187"/>
      <c r="AC46" s="62"/>
      <c r="AD46" s="62"/>
      <c r="AE46" s="72"/>
      <c r="AF46" s="50"/>
      <c r="AG46" s="42"/>
      <c r="AH46" s="27" t="s">
        <v>251</v>
      </c>
      <c r="AL46" s="27">
        <f>AI46*15</f>
        <v>0</v>
      </c>
    </row>
    <row r="47" spans="1:39" s="73" customFormat="1" ht="27.95" hidden="1" customHeight="1">
      <c r="B47" s="74"/>
      <c r="C47" s="75"/>
      <c r="D47" s="61"/>
      <c r="E47" s="61"/>
      <c r="F47" s="61"/>
      <c r="G47" s="61"/>
      <c r="H47" s="61"/>
      <c r="I47" s="65"/>
      <c r="J47" s="61"/>
      <c r="K47" s="64"/>
      <c r="L47" s="61"/>
      <c r="M47" s="61"/>
      <c r="N47" s="63"/>
      <c r="O47" s="61"/>
      <c r="P47" s="61"/>
      <c r="Q47" s="64"/>
      <c r="R47" s="61"/>
      <c r="S47" s="61"/>
      <c r="T47" s="61"/>
      <c r="U47" s="61"/>
      <c r="V47" s="61"/>
      <c r="W47" s="64"/>
      <c r="X47" s="61"/>
      <c r="Y47" s="61"/>
      <c r="Z47" s="61"/>
      <c r="AA47" s="61"/>
      <c r="AB47" s="187"/>
      <c r="AC47" s="76"/>
      <c r="AD47" s="76"/>
      <c r="AE47" s="77"/>
      <c r="AF47" s="78"/>
      <c r="AG47" s="79"/>
      <c r="AH47" s="80"/>
      <c r="AI47" s="52"/>
      <c r="AJ47" s="80"/>
      <c r="AK47" s="80"/>
      <c r="AL47" s="80"/>
      <c r="AM47" s="80"/>
    </row>
    <row r="48" spans="1:39" s="73" customFormat="1" ht="27.95" hidden="1" customHeight="1">
      <c r="B48" s="74"/>
      <c r="C48" s="75"/>
      <c r="D48" s="61"/>
      <c r="E48" s="61"/>
      <c r="F48" s="61"/>
      <c r="G48" s="61"/>
      <c r="H48" s="61"/>
      <c r="I48" s="65"/>
      <c r="J48" s="61"/>
      <c r="K48" s="64"/>
      <c r="L48" s="61"/>
      <c r="M48" s="61"/>
      <c r="N48" s="63"/>
      <c r="O48" s="61"/>
      <c r="P48" s="61"/>
      <c r="Q48" s="64"/>
      <c r="R48" s="61"/>
      <c r="S48" s="61"/>
      <c r="T48" s="61"/>
      <c r="U48" s="61"/>
      <c r="V48" s="61"/>
      <c r="W48" s="64"/>
      <c r="X48" s="61"/>
      <c r="Y48" s="61"/>
      <c r="Z48" s="61"/>
      <c r="AA48" s="61"/>
      <c r="AB48" s="187"/>
      <c r="AC48" s="76"/>
      <c r="AD48" s="76"/>
      <c r="AE48" s="77"/>
      <c r="AF48" s="78"/>
      <c r="AG48" s="79"/>
      <c r="AH48" s="80"/>
      <c r="AI48" s="52"/>
      <c r="AJ48" s="80"/>
      <c r="AK48" s="80"/>
      <c r="AL48" s="80"/>
      <c r="AM48" s="80"/>
    </row>
    <row r="49" spans="1:39" s="73" customFormat="1" ht="27.95" hidden="1" customHeight="1">
      <c r="B49" s="74"/>
      <c r="C49" s="75"/>
      <c r="D49" s="61"/>
      <c r="E49" s="61"/>
      <c r="F49" s="61"/>
      <c r="G49" s="61"/>
      <c r="H49" s="61"/>
      <c r="I49" s="65"/>
      <c r="J49" s="61"/>
      <c r="K49" s="64"/>
      <c r="L49" s="61"/>
      <c r="M49" s="61"/>
      <c r="N49" s="63"/>
      <c r="O49" s="61"/>
      <c r="P49" s="61"/>
      <c r="Q49" s="64"/>
      <c r="R49" s="61"/>
      <c r="S49" s="61"/>
      <c r="T49" s="61"/>
      <c r="U49" s="61"/>
      <c r="V49" s="61"/>
      <c r="W49" s="64"/>
      <c r="X49" s="61"/>
      <c r="Y49" s="61"/>
      <c r="Z49" s="61"/>
      <c r="AA49" s="61"/>
      <c r="AB49" s="187"/>
      <c r="AC49" s="76"/>
      <c r="AD49" s="76"/>
      <c r="AE49" s="77"/>
      <c r="AF49" s="78"/>
      <c r="AG49" s="79"/>
      <c r="AH49" s="80"/>
      <c r="AI49" s="52"/>
      <c r="AJ49" s="80"/>
      <c r="AK49" s="80"/>
      <c r="AL49" s="80"/>
      <c r="AM49" s="80"/>
    </row>
    <row r="50" spans="1:39" s="73" customFormat="1" ht="27.95" hidden="1" customHeight="1">
      <c r="B50" s="74"/>
      <c r="C50" s="75"/>
      <c r="D50" s="61"/>
      <c r="E50" s="61"/>
      <c r="F50" s="61"/>
      <c r="G50" s="61"/>
      <c r="H50" s="61"/>
      <c r="I50" s="65"/>
      <c r="J50" s="61"/>
      <c r="K50" s="64"/>
      <c r="L50" s="61"/>
      <c r="M50" s="61"/>
      <c r="N50" s="63"/>
      <c r="O50" s="61"/>
      <c r="P50" s="61"/>
      <c r="Q50" s="64"/>
      <c r="R50" s="61"/>
      <c r="S50" s="61"/>
      <c r="T50" s="61"/>
      <c r="U50" s="61"/>
      <c r="V50" s="61"/>
      <c r="W50" s="64"/>
      <c r="X50" s="61"/>
      <c r="Y50" s="61"/>
      <c r="Z50" s="61"/>
      <c r="AA50" s="61"/>
      <c r="AB50" s="187"/>
      <c r="AC50" s="76"/>
      <c r="AD50" s="76"/>
      <c r="AE50" s="77"/>
      <c r="AF50" s="78"/>
      <c r="AG50" s="79"/>
      <c r="AH50" s="80"/>
      <c r="AI50" s="52"/>
      <c r="AJ50" s="80"/>
      <c r="AK50" s="80"/>
      <c r="AL50" s="80"/>
      <c r="AM50" s="80"/>
    </row>
    <row r="51" spans="1:39" ht="27.95" customHeight="1">
      <c r="B51" s="81" t="s">
        <v>162</v>
      </c>
      <c r="C51" s="82"/>
      <c r="D51" s="61"/>
      <c r="E51" s="64"/>
      <c r="F51" s="61"/>
      <c r="G51" s="61"/>
      <c r="H51" s="61"/>
      <c r="I51" s="61"/>
      <c r="J51" s="61"/>
      <c r="K51" s="61"/>
      <c r="L51" s="61"/>
      <c r="M51" s="61"/>
      <c r="N51" s="63"/>
      <c r="O51" s="61"/>
      <c r="P51" s="61"/>
      <c r="Q51" s="64"/>
      <c r="R51" s="61"/>
      <c r="S51" s="61"/>
      <c r="T51" s="64"/>
      <c r="U51" s="61"/>
      <c r="V51" s="61"/>
      <c r="W51" s="64"/>
      <c r="X51" s="61"/>
      <c r="Y51" s="61"/>
      <c r="Z51" s="64"/>
      <c r="AA51" s="61"/>
      <c r="AB51" s="187"/>
      <c r="AC51" s="71"/>
      <c r="AD51" s="71"/>
      <c r="AE51" s="83"/>
      <c r="AF51" s="50"/>
      <c r="AG51" s="27"/>
      <c r="AJ51" s="27">
        <f>SUM(AJ42:AJ46)</f>
        <v>27.300000000000004</v>
      </c>
      <c r="AK51" s="27">
        <f>SUM(AK42:AK46)</f>
        <v>22</v>
      </c>
      <c r="AL51" s="27">
        <f>SUM(AL42:AL46)</f>
        <v>90.5</v>
      </c>
      <c r="AM51" s="27">
        <f>AJ51*4+AK51*9+AL51*4</f>
        <v>669.2</v>
      </c>
    </row>
    <row r="52" spans="1:39" ht="27.95" customHeight="1">
      <c r="A52" s="84"/>
      <c r="B52" s="85"/>
      <c r="C52" s="86"/>
      <c r="D52" s="64"/>
      <c r="E52" s="64"/>
      <c r="F52" s="61"/>
      <c r="G52" s="61"/>
      <c r="H52" s="61"/>
      <c r="I52" s="87"/>
      <c r="J52" s="61"/>
      <c r="K52" s="61"/>
      <c r="L52" s="87"/>
      <c r="M52" s="61"/>
      <c r="N52" s="63"/>
      <c r="O52" s="87"/>
      <c r="P52" s="61"/>
      <c r="Q52" s="64"/>
      <c r="R52" s="61"/>
      <c r="S52" s="61"/>
      <c r="T52" s="64"/>
      <c r="U52" s="87"/>
      <c r="V52" s="61"/>
      <c r="W52" s="64"/>
      <c r="X52" s="61"/>
      <c r="Y52" s="61"/>
      <c r="Z52" s="64"/>
      <c r="AA52" s="87"/>
      <c r="AB52" s="188"/>
      <c r="AC52" s="62"/>
      <c r="AD52" s="62"/>
      <c r="AE52" s="72"/>
      <c r="AF52" s="50"/>
      <c r="AG52" s="42"/>
      <c r="AJ52" s="88">
        <f>AJ51*4/AM51</f>
        <v>0.16317991631799164</v>
      </c>
      <c r="AK52" s="88">
        <f>AK51*9/AM51</f>
        <v>0.29587567244471008</v>
      </c>
      <c r="AL52" s="88">
        <f>AL51*4/AM51</f>
        <v>0.54094441123729819</v>
      </c>
    </row>
    <row r="53" spans="1:39" ht="21.75" customHeight="1">
      <c r="B53" s="29"/>
      <c r="C53" s="27"/>
      <c r="D53" s="192" t="s">
        <v>207</v>
      </c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90"/>
      <c r="R53" s="90"/>
      <c r="S53" s="193" t="s">
        <v>208</v>
      </c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91"/>
      <c r="AE53" s="90"/>
      <c r="AF53" s="90"/>
      <c r="AG53" s="92"/>
    </row>
    <row r="54" spans="1:39" ht="24" customHeight="1">
      <c r="B54" s="29"/>
      <c r="D54" s="194" t="s">
        <v>209</v>
      </c>
      <c r="E54" s="194"/>
      <c r="F54" s="194"/>
      <c r="G54" s="194"/>
      <c r="H54" s="194"/>
      <c r="I54" s="194"/>
      <c r="J54" s="194"/>
      <c r="K54" s="194"/>
      <c r="L54" s="194"/>
      <c r="M54" s="194"/>
      <c r="N54" s="93"/>
      <c r="O54" s="27"/>
      <c r="Q54" s="93"/>
      <c r="R54" s="27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91"/>
      <c r="AF54" s="95"/>
    </row>
  </sheetData>
  <mergeCells count="17">
    <mergeCell ref="D53:P53"/>
    <mergeCell ref="S53:AC54"/>
    <mergeCell ref="D54:M54"/>
    <mergeCell ref="C29:C34"/>
    <mergeCell ref="AB29:AB40"/>
    <mergeCell ref="B33:B34"/>
    <mergeCell ref="C41:C46"/>
    <mergeCell ref="AB41:AB52"/>
    <mergeCell ref="B45:B46"/>
    <mergeCell ref="B1:AF1"/>
    <mergeCell ref="B2:I2"/>
    <mergeCell ref="C5:C10"/>
    <mergeCell ref="AB5:AB16"/>
    <mergeCell ref="B9:B10"/>
    <mergeCell ref="C17:C22"/>
    <mergeCell ref="AB17:AB28"/>
    <mergeCell ref="B21:B22"/>
  </mergeCells>
  <phoneticPr fontId="4" type="noConversion"/>
  <pageMargins left="0.75" right="0.17" top="0.18" bottom="0.17" header="0.5" footer="0.23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1</vt:i4>
      </vt:variant>
    </vt:vector>
  </HeadingPairs>
  <TitlesOfParts>
    <vt:vector size="7" baseType="lpstr">
      <vt:lpstr>篤行</vt:lpstr>
      <vt:lpstr>篤行明細(1)</vt:lpstr>
      <vt:lpstr>篤行明細(2)</vt:lpstr>
      <vt:lpstr>篤行明細(3)</vt:lpstr>
      <vt:lpstr>篤行明細(4)</vt:lpstr>
      <vt:lpstr>篤行明細(5)</vt:lpstr>
      <vt:lpstr>篤行!Print_Area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2021-12-10T06:30:23Z</cp:lastPrinted>
  <dcterms:created xsi:type="dcterms:W3CDTF">2021-11-15T10:38:53Z</dcterms:created>
  <dcterms:modified xsi:type="dcterms:W3CDTF">2021-12-10T06:59:00Z</dcterms:modified>
</cp:coreProperties>
</file>