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09\"/>
    </mc:Choice>
  </mc:AlternateContent>
  <bookViews>
    <workbookView xWindow="-15" yWindow="3975" windowWidth="19440" windowHeight="3960"/>
  </bookViews>
  <sheets>
    <sheet name="109.12" sheetId="4" r:id="rId1"/>
    <sheet name="109.12 (素)" sheetId="5" r:id="rId2"/>
  </sheets>
  <calcPr calcId="152511"/>
</workbook>
</file>

<file path=xl/calcChain.xml><?xml version="1.0" encoding="utf-8"?>
<calcChain xmlns="http://schemas.openxmlformats.org/spreadsheetml/2006/main">
  <c r="P33" i="5" l="1"/>
  <c r="W33" i="5"/>
  <c r="W11" i="5"/>
  <c r="W12" i="5"/>
  <c r="W13" i="5"/>
  <c r="W14" i="5"/>
  <c r="W15" i="5"/>
  <c r="W16" i="5"/>
  <c r="W17" i="5"/>
  <c r="W18" i="5"/>
  <c r="W19" i="5"/>
  <c r="W20" i="5"/>
  <c r="W21" i="5"/>
  <c r="W22" i="5"/>
  <c r="W23" i="5"/>
  <c r="W24" i="5"/>
  <c r="W25" i="5"/>
  <c r="W26" i="5"/>
  <c r="W27" i="5"/>
  <c r="W28" i="5"/>
  <c r="W29" i="5"/>
  <c r="W30" i="5"/>
  <c r="W31" i="5"/>
  <c r="W32" i="5"/>
  <c r="W10" i="5"/>
  <c r="P33" i="4"/>
  <c r="J33" i="5" l="1"/>
  <c r="K33" i="5"/>
  <c r="L33" i="5"/>
  <c r="M33" i="5"/>
  <c r="N33" i="5"/>
  <c r="O33" i="5"/>
  <c r="Q33" i="5"/>
  <c r="R33" i="5"/>
  <c r="S33" i="5"/>
  <c r="T33" i="5"/>
  <c r="U33" i="5"/>
  <c r="V33" i="5"/>
  <c r="V31" i="5"/>
  <c r="U31" i="5"/>
  <c r="T31" i="5"/>
  <c r="S31" i="5"/>
  <c r="R31" i="5"/>
  <c r="Q31" i="5"/>
  <c r="V31" i="4"/>
  <c r="U31" i="4"/>
  <c r="T31" i="4"/>
  <c r="S31" i="4"/>
  <c r="R31" i="4"/>
  <c r="Q31" i="4"/>
  <c r="W31" i="4" l="1"/>
  <c r="P31" i="4" s="1"/>
  <c r="A13" i="5"/>
  <c r="A14" i="5"/>
  <c r="A15" i="5"/>
  <c r="A16" i="5"/>
  <c r="A17" i="5"/>
  <c r="A18" i="5"/>
  <c r="A19" i="5"/>
  <c r="A20" i="5"/>
  <c r="A21" i="5"/>
  <c r="A22" i="5"/>
  <c r="A23" i="5"/>
  <c r="A24" i="5"/>
  <c r="A25" i="5"/>
  <c r="A26" i="5"/>
  <c r="A27" i="5"/>
  <c r="A28" i="5"/>
  <c r="A29" i="5"/>
  <c r="A30" i="5"/>
  <c r="A31" i="5"/>
  <c r="A32" i="5"/>
  <c r="A12" i="5"/>
  <c r="V32" i="5"/>
  <c r="U32" i="5"/>
  <c r="T32" i="5"/>
  <c r="S32" i="5"/>
  <c r="R32" i="5"/>
  <c r="Q32" i="5"/>
  <c r="V32" i="4"/>
  <c r="U32" i="4"/>
  <c r="T32" i="4"/>
  <c r="S32" i="4"/>
  <c r="R32" i="4"/>
  <c r="Q32" i="4"/>
  <c r="W32" i="4" l="1"/>
  <c r="P32" i="4" s="1"/>
  <c r="O33" i="4"/>
  <c r="N33" i="4"/>
  <c r="M33" i="4"/>
  <c r="L33" i="4"/>
  <c r="K33" i="4"/>
  <c r="J33" i="4"/>
  <c r="V30" i="5" l="1"/>
  <c r="U30" i="5"/>
  <c r="T30" i="5"/>
  <c r="S30" i="5"/>
  <c r="R30" i="5"/>
  <c r="Q30" i="5"/>
  <c r="V29" i="5"/>
  <c r="U29" i="5"/>
  <c r="T29" i="5"/>
  <c r="S29" i="5"/>
  <c r="R29" i="5"/>
  <c r="Q29" i="5"/>
  <c r="V29" i="4"/>
  <c r="U29" i="4"/>
  <c r="T29" i="4"/>
  <c r="S29" i="4"/>
  <c r="R29" i="4"/>
  <c r="Q29" i="4"/>
  <c r="W29" i="4" l="1"/>
  <c r="P29" i="4"/>
  <c r="V30" i="4"/>
  <c r="U30" i="4"/>
  <c r="T30" i="4"/>
  <c r="S30" i="4"/>
  <c r="R30" i="4"/>
  <c r="Q30" i="4"/>
  <c r="W30" i="4" l="1"/>
  <c r="P30" i="4" s="1"/>
  <c r="C11" i="5"/>
  <c r="C12" i="5"/>
  <c r="C13" i="5"/>
  <c r="C14" i="5"/>
  <c r="C15" i="5"/>
  <c r="C16" i="5"/>
  <c r="C17" i="5"/>
  <c r="C18" i="5"/>
  <c r="C19" i="5"/>
  <c r="C20" i="5"/>
  <c r="C21" i="5"/>
  <c r="C22" i="5"/>
  <c r="C23" i="5"/>
  <c r="C24" i="5"/>
  <c r="C25" i="5"/>
  <c r="C26" i="5"/>
  <c r="C27" i="5"/>
  <c r="C28" i="5"/>
  <c r="C29" i="5"/>
  <c r="C30" i="5"/>
  <c r="C10" i="5"/>
  <c r="A10" i="5"/>
  <c r="B10" i="5"/>
  <c r="A11" i="5"/>
  <c r="B11" i="5"/>
  <c r="B12" i="5"/>
  <c r="B13" i="5"/>
  <c r="B14" i="5"/>
  <c r="B15" i="5"/>
  <c r="B16" i="5"/>
  <c r="B17" i="5"/>
  <c r="B18" i="5"/>
  <c r="B19" i="5"/>
  <c r="B20" i="5"/>
  <c r="B21" i="5"/>
  <c r="B22" i="5"/>
  <c r="B23" i="5"/>
  <c r="B24" i="5"/>
  <c r="B25" i="5"/>
  <c r="B26" i="5"/>
  <c r="B27" i="5"/>
  <c r="B28" i="5"/>
  <c r="B29" i="5"/>
  <c r="B30" i="5"/>
  <c r="O58" i="5" l="1"/>
  <c r="M58" i="5"/>
  <c r="J58" i="5"/>
  <c r="V28" i="5"/>
  <c r="U28" i="5"/>
  <c r="T28" i="5"/>
  <c r="S28" i="5"/>
  <c r="R28" i="5"/>
  <c r="Q28" i="5"/>
  <c r="V27" i="5"/>
  <c r="U27" i="5"/>
  <c r="T27" i="5"/>
  <c r="S27" i="5"/>
  <c r="R27" i="5"/>
  <c r="Q27" i="5"/>
  <c r="V26" i="5"/>
  <c r="U26" i="5"/>
  <c r="T26" i="5"/>
  <c r="S26" i="5"/>
  <c r="R26" i="5"/>
  <c r="Q26" i="5"/>
  <c r="V25" i="5"/>
  <c r="U25" i="5"/>
  <c r="T25" i="5"/>
  <c r="S25" i="5"/>
  <c r="R25" i="5"/>
  <c r="Q25" i="5"/>
  <c r="V24" i="5"/>
  <c r="U24" i="5"/>
  <c r="T24" i="5"/>
  <c r="S24" i="5"/>
  <c r="R24" i="5"/>
  <c r="Q24" i="5"/>
  <c r="V23" i="5"/>
  <c r="U23" i="5"/>
  <c r="T23" i="5"/>
  <c r="S23" i="5"/>
  <c r="R23" i="5"/>
  <c r="Q23" i="5"/>
  <c r="V22" i="5"/>
  <c r="U22" i="5"/>
  <c r="T22" i="5"/>
  <c r="S22" i="5"/>
  <c r="R22" i="5"/>
  <c r="Q22" i="5"/>
  <c r="V21" i="5"/>
  <c r="U21" i="5"/>
  <c r="T21" i="5"/>
  <c r="S21" i="5"/>
  <c r="R21" i="5"/>
  <c r="Q21" i="5"/>
  <c r="V20" i="5"/>
  <c r="U20" i="5"/>
  <c r="T20" i="5"/>
  <c r="S20" i="5"/>
  <c r="R20" i="5"/>
  <c r="Q20" i="5"/>
  <c r="V19" i="5"/>
  <c r="U19" i="5"/>
  <c r="T19" i="5"/>
  <c r="S19" i="5"/>
  <c r="R19" i="5"/>
  <c r="Q19" i="5"/>
  <c r="V18" i="5"/>
  <c r="U18" i="5"/>
  <c r="T18" i="5"/>
  <c r="S18" i="5"/>
  <c r="R18" i="5"/>
  <c r="Q18" i="5"/>
  <c r="V17" i="5"/>
  <c r="U17" i="5"/>
  <c r="T17" i="5"/>
  <c r="S17" i="5"/>
  <c r="R17" i="5"/>
  <c r="Q17" i="5"/>
  <c r="V16" i="5"/>
  <c r="U16" i="5"/>
  <c r="T16" i="5"/>
  <c r="S16" i="5"/>
  <c r="R16" i="5"/>
  <c r="Q16" i="5"/>
  <c r="V15" i="5"/>
  <c r="U15" i="5"/>
  <c r="T15" i="5"/>
  <c r="S15" i="5"/>
  <c r="R15" i="5"/>
  <c r="Q15" i="5"/>
  <c r="V14" i="5"/>
  <c r="U14" i="5"/>
  <c r="T14" i="5"/>
  <c r="S14" i="5"/>
  <c r="R14" i="5"/>
  <c r="Q14" i="5"/>
  <c r="V13" i="5"/>
  <c r="U13" i="5"/>
  <c r="T13" i="5"/>
  <c r="S13" i="5"/>
  <c r="R13" i="5"/>
  <c r="Q13" i="5"/>
  <c r="V12" i="5"/>
  <c r="U12" i="5"/>
  <c r="T12" i="5"/>
  <c r="S12" i="5"/>
  <c r="R12" i="5"/>
  <c r="Q12" i="5"/>
  <c r="V11" i="5"/>
  <c r="U11" i="5"/>
  <c r="T11" i="5"/>
  <c r="S11" i="5"/>
  <c r="R11" i="5"/>
  <c r="Q11" i="5"/>
  <c r="V10" i="5"/>
  <c r="U10" i="5"/>
  <c r="T10" i="5"/>
  <c r="S10" i="5"/>
  <c r="R10" i="5"/>
  <c r="Q10" i="5"/>
  <c r="Q10" i="4" l="1"/>
  <c r="R10" i="4"/>
  <c r="S10" i="4"/>
  <c r="T10" i="4"/>
  <c r="U10" i="4"/>
  <c r="V10" i="4"/>
  <c r="Q11" i="4"/>
  <c r="R11" i="4"/>
  <c r="S11" i="4"/>
  <c r="T11" i="4"/>
  <c r="U11" i="4"/>
  <c r="V11" i="4"/>
  <c r="Q12" i="4"/>
  <c r="R12" i="4"/>
  <c r="S12" i="4"/>
  <c r="T12" i="4"/>
  <c r="U12" i="4"/>
  <c r="V12" i="4"/>
  <c r="Q13" i="4"/>
  <c r="R13" i="4"/>
  <c r="S13" i="4"/>
  <c r="T13" i="4"/>
  <c r="U13" i="4"/>
  <c r="V13" i="4"/>
  <c r="Q14" i="4"/>
  <c r="R14" i="4"/>
  <c r="S14" i="4"/>
  <c r="T14" i="4"/>
  <c r="U14" i="4"/>
  <c r="V14" i="4"/>
  <c r="Q15" i="4"/>
  <c r="R15" i="4"/>
  <c r="S15" i="4"/>
  <c r="T15" i="4"/>
  <c r="U15" i="4"/>
  <c r="V15" i="4"/>
  <c r="Q16" i="4"/>
  <c r="R16" i="4"/>
  <c r="S16" i="4"/>
  <c r="T16" i="4"/>
  <c r="U16" i="4"/>
  <c r="V16" i="4"/>
  <c r="Q17" i="4"/>
  <c r="R17" i="4"/>
  <c r="S17" i="4"/>
  <c r="T17" i="4"/>
  <c r="U17" i="4"/>
  <c r="V17" i="4"/>
  <c r="Q18" i="4"/>
  <c r="R18" i="4"/>
  <c r="S18" i="4"/>
  <c r="T18" i="4"/>
  <c r="U18" i="4"/>
  <c r="V18" i="4"/>
  <c r="Q19" i="4"/>
  <c r="R19" i="4"/>
  <c r="S19" i="4"/>
  <c r="T19" i="4"/>
  <c r="U19" i="4"/>
  <c r="V19" i="4"/>
  <c r="Q20" i="4"/>
  <c r="R20" i="4"/>
  <c r="S20" i="4"/>
  <c r="T20" i="4"/>
  <c r="U20" i="4"/>
  <c r="V20" i="4"/>
  <c r="Q23" i="4"/>
  <c r="R23" i="4"/>
  <c r="S23" i="4"/>
  <c r="T23" i="4"/>
  <c r="U23" i="4"/>
  <c r="V23" i="4"/>
  <c r="Q22" i="4"/>
  <c r="R22" i="4"/>
  <c r="S22" i="4"/>
  <c r="T22" i="4"/>
  <c r="U22" i="4"/>
  <c r="V22" i="4"/>
  <c r="Q21" i="4"/>
  <c r="R21" i="4"/>
  <c r="S21" i="4"/>
  <c r="T21" i="4"/>
  <c r="U21" i="4"/>
  <c r="V21" i="4"/>
  <c r="Q24" i="4"/>
  <c r="R24" i="4"/>
  <c r="S24" i="4"/>
  <c r="T24" i="4"/>
  <c r="U24" i="4"/>
  <c r="V24" i="4"/>
  <c r="Q25" i="4"/>
  <c r="R25" i="4"/>
  <c r="S25" i="4"/>
  <c r="T25" i="4"/>
  <c r="U25" i="4"/>
  <c r="V25" i="4"/>
  <c r="Q26" i="4"/>
  <c r="R26" i="4"/>
  <c r="S26" i="4"/>
  <c r="T26" i="4"/>
  <c r="U26" i="4"/>
  <c r="V26" i="4"/>
  <c r="Q27" i="4"/>
  <c r="R27" i="4"/>
  <c r="S27" i="4"/>
  <c r="T27" i="4"/>
  <c r="U27" i="4"/>
  <c r="V27" i="4"/>
  <c r="Q28" i="4"/>
  <c r="R28" i="4"/>
  <c r="S28" i="4"/>
  <c r="T28" i="4"/>
  <c r="U28" i="4"/>
  <c r="V28" i="4"/>
  <c r="W27" i="4" l="1"/>
  <c r="W23" i="4"/>
  <c r="P23" i="4" s="1"/>
  <c r="W13" i="4"/>
  <c r="W15" i="4"/>
  <c r="W19" i="4"/>
  <c r="W11" i="4"/>
  <c r="W25" i="4"/>
  <c r="W17" i="4"/>
  <c r="W21" i="4"/>
  <c r="W28" i="4"/>
  <c r="W26" i="4"/>
  <c r="W24" i="4"/>
  <c r="W22" i="4"/>
  <c r="W20" i="4"/>
  <c r="W18" i="4"/>
  <c r="W16" i="4"/>
  <c r="W14" i="4"/>
  <c r="W12" i="4"/>
  <c r="W10" i="4"/>
  <c r="O59" i="4"/>
  <c r="M59" i="4"/>
  <c r="J59" i="4"/>
  <c r="W33" i="4" l="1"/>
  <c r="P10" i="4"/>
  <c r="V33" i="4"/>
  <c r="U33" i="4"/>
  <c r="T33" i="4"/>
  <c r="S33" i="4"/>
  <c r="R33" i="4"/>
  <c r="P26" i="4"/>
  <c r="P12" i="4"/>
  <c r="P13" i="4"/>
  <c r="P27" i="4"/>
  <c r="P20" i="4"/>
  <c r="P19" i="4"/>
  <c r="P11" i="4"/>
  <c r="P15" i="4"/>
  <c r="P24" i="4"/>
  <c r="P28" i="4"/>
  <c r="P17" i="4"/>
  <c r="P14" i="4"/>
  <c r="P16" i="4"/>
  <c r="P18" i="4"/>
  <c r="P21" i="4"/>
  <c r="P22" i="4"/>
  <c r="P25" i="4"/>
  <c r="Q33" i="4" l="1"/>
  <c r="P10" i="5"/>
  <c r="P14" i="5"/>
  <c r="P17" i="5"/>
  <c r="P11" i="5"/>
  <c r="P32" i="5"/>
  <c r="P25" i="5"/>
  <c r="P27" i="5"/>
  <c r="P21" i="5"/>
  <c r="P20" i="5"/>
  <c r="P13" i="5"/>
  <c r="P15" i="5"/>
  <c r="P30" i="5"/>
  <c r="P16" i="5"/>
  <c r="P23" i="5"/>
  <c r="P18" i="5"/>
  <c r="P31" i="5"/>
  <c r="P29" i="5"/>
  <c r="P24" i="5"/>
  <c r="P22" i="5"/>
  <c r="P28" i="5"/>
  <c r="P26" i="5"/>
  <c r="P12" i="5"/>
  <c r="P19" i="5"/>
</calcChain>
</file>

<file path=xl/comments1.xml><?xml version="1.0" encoding="utf-8"?>
<comments xmlns="http://schemas.openxmlformats.org/spreadsheetml/2006/main">
  <authors>
    <author>Your User Name</author>
  </authors>
  <commentList>
    <comment ref="C41" authorId="0" shapeId="0">
      <text>
        <r>
          <rPr>
            <b/>
            <sz val="9"/>
            <color indexed="81"/>
            <rFont val="Tahoma"/>
            <family val="2"/>
          </rPr>
          <t>Your User Name:</t>
        </r>
        <r>
          <rPr>
            <sz val="9"/>
            <color indexed="81"/>
            <rFont val="Tahoma"/>
            <family val="2"/>
          </rPr>
          <t xml:space="preserve">
650+750+850/3=750
</t>
        </r>
      </text>
    </comment>
    <comment ref="E41" authorId="0" shapeId="0">
      <text>
        <r>
          <rPr>
            <b/>
            <sz val="9"/>
            <color indexed="81"/>
            <rFont val="Tahoma"/>
            <family val="2"/>
          </rPr>
          <t>Your User Name:</t>
        </r>
        <r>
          <rPr>
            <sz val="9"/>
            <color indexed="81"/>
            <rFont val="Tahoma"/>
            <family val="2"/>
          </rPr>
          <t xml:space="preserve">
3.5+4.5+6/3=4.7</t>
        </r>
      </text>
    </comment>
    <comment ref="F41" authorId="0" shapeId="0">
      <text>
        <r>
          <rPr>
            <b/>
            <sz val="9"/>
            <color indexed="81"/>
            <rFont val="Tahoma"/>
            <family val="2"/>
          </rPr>
          <t>Your User Name:</t>
        </r>
        <r>
          <rPr>
            <sz val="9"/>
            <color indexed="81"/>
            <rFont val="Tahoma"/>
            <family val="2"/>
          </rPr>
          <t xml:space="preserve">
2+2+2/3=2</t>
        </r>
      </text>
    </comment>
    <comment ref="H41" authorId="0" shapeId="0">
      <text>
        <r>
          <rPr>
            <b/>
            <sz val="9"/>
            <color indexed="81"/>
            <rFont val="Tahoma"/>
            <family val="2"/>
          </rPr>
          <t>Your User Name:</t>
        </r>
        <r>
          <rPr>
            <sz val="9"/>
            <color indexed="81"/>
            <rFont val="Tahoma"/>
            <family val="2"/>
          </rPr>
          <t xml:space="preserve">
2.5+3+3/3=2.8</t>
        </r>
      </text>
    </comment>
    <comment ref="K41" authorId="0" shapeId="0">
      <text>
        <r>
          <rPr>
            <b/>
            <sz val="9"/>
            <color indexed="81"/>
            <rFont val="Tahoma"/>
            <family val="2"/>
          </rPr>
          <t>Your User Name:</t>
        </r>
        <r>
          <rPr>
            <sz val="9"/>
            <color indexed="81"/>
            <rFont val="Tahoma"/>
            <family val="2"/>
          </rPr>
          <t xml:space="preserve">
1+1.5+2/3=1.5</t>
        </r>
      </text>
    </comment>
  </commentList>
</comments>
</file>

<file path=xl/sharedStrings.xml><?xml version="1.0" encoding="utf-8"?>
<sst xmlns="http://schemas.openxmlformats.org/spreadsheetml/2006/main" count="473" uniqueCount="227">
  <si>
    <t>NO</t>
  </si>
  <si>
    <t>水果</t>
  </si>
  <si>
    <t xml:space="preserve">           2.水果係暫定</t>
    <phoneticPr fontId="2" type="noConversion"/>
  </si>
  <si>
    <t xml:space="preserve">           3.本校採用檢驗合格之肉品、均附有證明</t>
    <phoneticPr fontId="2" type="noConversion"/>
  </si>
  <si>
    <t xml:space="preserve"> </t>
    <phoneticPr fontId="2" type="noConversion"/>
  </si>
  <si>
    <t>二</t>
  </si>
  <si>
    <t>三</t>
  </si>
  <si>
    <t>四</t>
  </si>
  <si>
    <t>五</t>
  </si>
  <si>
    <t xml:space="preserve">                                                                             編　　審：台南市立安順國小</t>
    <phoneticPr fontId="2" type="noConversion"/>
  </si>
  <si>
    <t>日 期</t>
  </si>
  <si>
    <t>星期</t>
  </si>
  <si>
    <t>主 食</t>
  </si>
  <si>
    <t>副 食 一</t>
  </si>
  <si>
    <t>副 食 二</t>
  </si>
  <si>
    <t>副 食 三</t>
  </si>
  <si>
    <t>湯</t>
  </si>
  <si>
    <t xml:space="preserve">備註： 1.遇特殊狀況（如颱風、退貨、物價上揚）變動食譜  </t>
    <phoneticPr fontId="2" type="noConversion"/>
  </si>
  <si>
    <t>乳品</t>
    <phoneticPr fontId="2" type="noConversion"/>
  </si>
  <si>
    <t xml:space="preserve">                                                                           食譜設計：戴秀梅 (營養師)</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</si>
  <si>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</si>
  <si>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</si>
  <si>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</si>
  <si>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</si>
  <si>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</si>
  <si>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</si>
  <si>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</si>
  <si>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</si>
  <si>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國中1-3年級      熱量:850大卡        五穀根莖類:6   份     魚肉豆蛋類:2份      油脂類:3份           蔬菜類2份</t>
    <phoneticPr fontId="2" type="noConversion"/>
  </si>
  <si>
    <t>月平均</t>
    <phoneticPr fontId="2" type="noConversion"/>
  </si>
  <si>
    <t xml:space="preserve">一 </t>
  </si>
  <si>
    <t>白飯</t>
  </si>
  <si>
    <t>胚芽飯</t>
  </si>
  <si>
    <t>熱量(大卡)</t>
    <phoneticPr fontId="2" type="noConversion"/>
  </si>
  <si>
    <t>一</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</si>
  <si>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</si>
  <si>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</si>
  <si>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</si>
  <si>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</si>
  <si>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</si>
  <si>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</si>
  <si>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</si>
  <si>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</si>
  <si>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</si>
  <si>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</si>
  <si>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</si>
  <si>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</si>
  <si>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</si>
  <si>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</si>
  <si>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</si>
  <si>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</si>
  <si>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蘿蔔燒鴨</t>
  </si>
  <si>
    <t>拌海帶芽</t>
    <phoneticPr fontId="2" type="noConversion"/>
  </si>
  <si>
    <t>螞蟻上樹</t>
  </si>
  <si>
    <t>脆筍雞湯</t>
    <phoneticPr fontId="2" type="noConversion"/>
  </si>
  <si>
    <t>咖哩雞</t>
  </si>
  <si>
    <t>味磳湯</t>
    <phoneticPr fontId="2" type="noConversion"/>
  </si>
  <si>
    <t>宮保雞丁</t>
  </si>
  <si>
    <t>沙茶芥蘭</t>
    <phoneticPr fontId="2" type="noConversion"/>
  </si>
  <si>
    <t>水果</t>
    <phoneticPr fontId="2" type="noConversion"/>
  </si>
  <si>
    <t>甜不辣</t>
    <phoneticPr fontId="2" type="noConversion"/>
  </si>
  <si>
    <t>三菇湯</t>
    <phoneticPr fontId="2" type="noConversion"/>
  </si>
  <si>
    <t>酸菜豬血湯</t>
    <phoneticPr fontId="2" type="noConversion"/>
  </si>
  <si>
    <t>口味</t>
    <phoneticPr fontId="2" type="noConversion"/>
  </si>
  <si>
    <t>薑絲白菜</t>
    <phoneticPr fontId="2" type="noConversion"/>
  </si>
  <si>
    <t>蒜香花椰</t>
    <phoneticPr fontId="2" type="noConversion"/>
  </si>
  <si>
    <t>乳品</t>
  </si>
  <si>
    <t>紅棗雞</t>
    <phoneticPr fontId="2" type="noConversion"/>
  </si>
  <si>
    <t xml:space="preserve">     </t>
    <phoneticPr fontId="2" type="noConversion"/>
  </si>
  <si>
    <t>月</t>
    <phoneticPr fontId="2" type="noConversion"/>
  </si>
  <si>
    <t>年</t>
    <phoneticPr fontId="2" type="noConversion"/>
  </si>
  <si>
    <t xml:space="preserve">       台南市安順國小學校午餐供應量反映表</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</si>
  <si>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2" type="noConversion"/>
  </si>
  <si>
    <t>日</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</si>
  <si>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2" type="noConversion"/>
  </si>
  <si>
    <t>椒鹽蛋</t>
    <phoneticPr fontId="2" type="noConversion"/>
  </si>
  <si>
    <t>筍香包</t>
    <phoneticPr fontId="2" type="noConversion"/>
  </si>
  <si>
    <t>有機時蔬</t>
    <phoneticPr fontId="2" type="noConversion"/>
  </si>
  <si>
    <t>五穀飯</t>
    <phoneticPr fontId="2" type="noConversion"/>
  </si>
  <si>
    <t>地瓜飯</t>
    <phoneticPr fontId="2" type="noConversion"/>
  </si>
  <si>
    <t>魚羹湯</t>
  </si>
  <si>
    <t>胚芽飯</t>
    <phoneticPr fontId="2" type="noConversion"/>
  </si>
  <si>
    <t>薑絲油菜</t>
    <phoneticPr fontId="2" type="noConversion"/>
  </si>
  <si>
    <t>豆干花生</t>
    <phoneticPr fontId="2" type="noConversion"/>
  </si>
  <si>
    <t xml:space="preserve">                                                                        主　　編：蘇建銘（校長）</t>
    <phoneticPr fontId="2" type="noConversion"/>
  </si>
  <si>
    <t>炒高麗菜</t>
    <phoneticPr fontId="2" type="noConversion"/>
  </si>
  <si>
    <t>拌青花椰</t>
    <phoneticPr fontId="2" type="noConversion"/>
  </si>
  <si>
    <t>豆乳雞</t>
    <phoneticPr fontId="2" type="noConversion"/>
  </si>
  <si>
    <t>菠菜豬肝湯</t>
    <phoneticPr fontId="2" type="noConversion"/>
  </si>
  <si>
    <t>涼拌小黃瓜</t>
    <phoneticPr fontId="2" type="noConversion"/>
  </si>
  <si>
    <t>梅子雞湯</t>
    <phoneticPr fontId="2" type="noConversion"/>
  </si>
  <si>
    <t>扁食湯</t>
    <phoneticPr fontId="2" type="noConversion"/>
  </si>
  <si>
    <t xml:space="preserve">       台南市安順國小學校午餐供應量反應表</t>
    <phoneticPr fontId="2" type="noConversion"/>
  </si>
  <si>
    <t>糖醋肉丁</t>
    <phoneticPr fontId="2" type="noConversion"/>
  </si>
  <si>
    <t>豆輪滷肉</t>
    <phoneticPr fontId="2" type="noConversion"/>
  </si>
  <si>
    <t>蕃茄燒肉</t>
    <phoneticPr fontId="2" type="noConversion"/>
  </si>
  <si>
    <t>奶黃包</t>
    <phoneticPr fontId="2" type="noConversion"/>
  </si>
  <si>
    <t xml:space="preserve">                                                                                執行編輯：許瑛珍（執行秘書）</t>
    <phoneticPr fontId="2" type="noConversion"/>
  </si>
  <si>
    <t>鮮蔬三絲</t>
    <phoneticPr fontId="2" type="noConversion"/>
  </si>
  <si>
    <t>蘿蔔貢丸湯</t>
    <phoneticPr fontId="2" type="noConversion"/>
  </si>
  <si>
    <t>四季豆炒豆干</t>
    <phoneticPr fontId="2" type="noConversion"/>
  </si>
  <si>
    <t>蒜炒花椰</t>
    <phoneticPr fontId="2" type="noConversion"/>
  </si>
  <si>
    <t>蒸香菇南瓜</t>
    <phoneticPr fontId="2" type="noConversion"/>
  </si>
  <si>
    <t>黃豆芽排骨湯</t>
    <phoneticPr fontId="2" type="noConversion"/>
  </si>
  <si>
    <t>油酥大陸妹</t>
    <phoneticPr fontId="2" type="noConversion"/>
  </si>
  <si>
    <t>香酥魚柳</t>
    <phoneticPr fontId="2" type="noConversion"/>
  </si>
  <si>
    <t>豆鼓署魚</t>
    <phoneticPr fontId="2" type="noConversion"/>
  </si>
  <si>
    <t>玉米段排骨湯</t>
    <phoneticPr fontId="2" type="noConversion"/>
  </si>
  <si>
    <t>玉米炒蛋</t>
    <phoneticPr fontId="2" type="noConversion"/>
  </si>
  <si>
    <t>滷肉燥.肉鬆</t>
    <phoneticPr fontId="2" type="noConversion"/>
  </si>
  <si>
    <t>滷蛋</t>
    <phoneticPr fontId="2" type="noConversion"/>
  </si>
  <si>
    <t>米糕</t>
    <phoneticPr fontId="2" type="noConversion"/>
  </si>
  <si>
    <t>三杯杏鮑菇</t>
    <phoneticPr fontId="2" type="noConversion"/>
  </si>
  <si>
    <t>枸杞燒酒雞</t>
    <phoneticPr fontId="2" type="noConversion"/>
  </si>
  <si>
    <t>滷里肌肉排</t>
    <phoneticPr fontId="2" type="noConversion"/>
  </si>
  <si>
    <t>拌三絲</t>
    <phoneticPr fontId="2" type="noConversion"/>
  </si>
  <si>
    <t>冬瓜排骨湯</t>
    <phoneticPr fontId="2" type="noConversion"/>
  </si>
  <si>
    <t>熟烤雞腿</t>
    <phoneticPr fontId="2" type="noConversion"/>
  </si>
  <si>
    <t>花枝丸燒</t>
    <phoneticPr fontId="2" type="noConversion"/>
  </si>
  <si>
    <t>大滷麵</t>
    <phoneticPr fontId="2" type="noConversion"/>
  </si>
  <si>
    <t>山藥雞湯</t>
    <phoneticPr fontId="2" type="noConversion"/>
  </si>
  <si>
    <t>素炒高麗菜</t>
    <phoneticPr fontId="2" type="noConversion"/>
  </si>
  <si>
    <t>如意捲</t>
    <phoneticPr fontId="2" type="noConversion"/>
  </si>
  <si>
    <t>玉米段湯</t>
    <phoneticPr fontId="2" type="noConversion"/>
  </si>
  <si>
    <t>川燙花椰</t>
    <phoneticPr fontId="2" type="noConversion"/>
  </si>
  <si>
    <t>菜包</t>
    <phoneticPr fontId="2" type="noConversion"/>
  </si>
  <si>
    <t>蘿蔔素鴨</t>
    <phoneticPr fontId="2" type="noConversion"/>
  </si>
  <si>
    <t>紅棗山藥湯</t>
    <phoneticPr fontId="2" type="noConversion"/>
  </si>
  <si>
    <t>冬瓜素排湯</t>
    <phoneticPr fontId="2" type="noConversion"/>
  </si>
  <si>
    <t>鹽酥腰果豆干</t>
    <phoneticPr fontId="2" type="noConversion"/>
  </si>
  <si>
    <t>拌大陸妹</t>
    <phoneticPr fontId="2" type="noConversion"/>
  </si>
  <si>
    <t>玉米炒素肉</t>
    <phoneticPr fontId="2" type="noConversion"/>
  </si>
  <si>
    <t>黃豆芽湯</t>
    <phoneticPr fontId="2" type="noConversion"/>
  </si>
  <si>
    <t>米糕</t>
    <phoneticPr fontId="2" type="noConversion"/>
  </si>
  <si>
    <t>素肉燥.素肉鬆</t>
    <phoneticPr fontId="2" type="noConversion"/>
  </si>
  <si>
    <t>芹香杏鮑菇</t>
    <phoneticPr fontId="2" type="noConversion"/>
  </si>
  <si>
    <t>珊瑚菇花椰</t>
    <phoneticPr fontId="2" type="noConversion"/>
  </si>
  <si>
    <t>蒸南瓜</t>
    <phoneticPr fontId="2" type="noConversion"/>
  </si>
  <si>
    <t>脆筍湯</t>
    <phoneticPr fontId="2" type="noConversion"/>
  </si>
  <si>
    <t>茄汁魚</t>
    <phoneticPr fontId="2" type="noConversion"/>
  </si>
  <si>
    <t>素菜粥</t>
    <phoneticPr fontId="2" type="noConversion"/>
  </si>
  <si>
    <t>燒油豆腐</t>
    <phoneticPr fontId="2" type="noConversion"/>
  </si>
  <si>
    <t>香拌豆干</t>
    <phoneticPr fontId="2" type="noConversion"/>
  </si>
  <si>
    <t>菠菜素排湯</t>
    <phoneticPr fontId="2" type="noConversion"/>
  </si>
  <si>
    <t>椒鹽素魚</t>
    <phoneticPr fontId="2" type="noConversion"/>
  </si>
  <si>
    <t>素鰻魚排</t>
    <phoneticPr fontId="2" type="noConversion"/>
  </si>
  <si>
    <t>蠔油豆腐</t>
    <phoneticPr fontId="2" type="noConversion"/>
  </si>
  <si>
    <t>梅子素雞湯</t>
    <phoneticPr fontId="2" type="noConversion"/>
  </si>
  <si>
    <t>素扁食湯</t>
    <phoneticPr fontId="2" type="noConversion"/>
  </si>
  <si>
    <t>鹽酥雞</t>
    <phoneticPr fontId="2" type="noConversion"/>
  </si>
  <si>
    <t>蒜香高麗菜</t>
  </si>
  <si>
    <t>奶油玉米</t>
    <phoneticPr fontId="2" type="noConversion"/>
  </si>
  <si>
    <t>泡菜肉片</t>
    <phoneticPr fontId="2" type="noConversion"/>
  </si>
  <si>
    <t>蔬菜魚丸湯</t>
  </si>
  <si>
    <t>鹽酥菇</t>
    <phoneticPr fontId="2" type="noConversion"/>
  </si>
  <si>
    <t>洋芋燒肉</t>
    <phoneticPr fontId="2" type="noConversion"/>
  </si>
  <si>
    <t>沙茶肉片</t>
    <phoneticPr fontId="2" type="noConversion"/>
  </si>
  <si>
    <t>扁魚白菜</t>
    <phoneticPr fontId="2" type="noConversion"/>
  </si>
  <si>
    <t>洋芋燒肉</t>
    <phoneticPr fontId="2" type="noConversion"/>
  </si>
  <si>
    <t>沙茶肉片</t>
    <phoneticPr fontId="2" type="noConversion"/>
  </si>
  <si>
    <t>杏鮑菇肉燥</t>
    <phoneticPr fontId="2" type="noConversion"/>
  </si>
  <si>
    <t>咖哩素雞</t>
    <phoneticPr fontId="2" type="noConversion"/>
  </si>
  <si>
    <t>滷丸</t>
    <phoneticPr fontId="2" type="noConversion"/>
  </si>
  <si>
    <t>當歸素羊肉湯</t>
    <phoneticPr fontId="2" type="noConversion"/>
  </si>
  <si>
    <t>芹香豆包</t>
    <phoneticPr fontId="2" type="noConversion"/>
  </si>
  <si>
    <t>綠豆地瓜湯</t>
    <phoneticPr fontId="2" type="noConversion"/>
  </si>
  <si>
    <t>芹香豆包</t>
    <phoneticPr fontId="2" type="noConversion"/>
  </si>
  <si>
    <t>玉米蕃茄湯</t>
    <phoneticPr fontId="2" type="noConversion"/>
  </si>
  <si>
    <t>玉米濃湯</t>
    <phoneticPr fontId="2" type="noConversion"/>
  </si>
  <si>
    <t>玉米濃湯</t>
    <phoneticPr fontId="2" type="noConversion"/>
  </si>
  <si>
    <t>綠豆地瓜湯</t>
    <phoneticPr fontId="2" type="noConversion"/>
  </si>
  <si>
    <t>醬燒素雞</t>
    <phoneticPr fontId="2" type="noConversion"/>
  </si>
  <si>
    <r>
      <t xml:space="preserve">              109年12月 安順國中、小午餐食譜</t>
    </r>
    <r>
      <rPr>
        <sz val="16"/>
        <color theme="1"/>
        <rFont val="新細明體"/>
        <family val="1"/>
        <charset val="136"/>
      </rPr>
      <t>(素)</t>
    </r>
    <phoneticPr fontId="2" type="noConversion"/>
  </si>
  <si>
    <t xml:space="preserve">                                                                                  出版日期：中華民國109年12月1日</t>
    <phoneticPr fontId="2" type="noConversion"/>
  </si>
  <si>
    <t xml:space="preserve">                                                          供應人數：30人</t>
    <phoneticPr fontId="2" type="noConversion"/>
  </si>
  <si>
    <t xml:space="preserve">              109年12月 安順國中、小午餐食譜</t>
    <phoneticPr fontId="2" type="noConversion"/>
  </si>
  <si>
    <t>年</t>
    <phoneticPr fontId="2" type="noConversion"/>
  </si>
  <si>
    <t>咖哩肉丁</t>
  </si>
  <si>
    <t>有機時蔬</t>
  </si>
  <si>
    <t>花枝丸</t>
  </si>
  <si>
    <t>珍珠奶茶</t>
  </si>
  <si>
    <t>年</t>
    <phoneticPr fontId="2" type="noConversion"/>
  </si>
  <si>
    <t>花枝丸</t>
    <phoneticPr fontId="2" type="noConversion"/>
  </si>
  <si>
    <t>咖哩豆腐</t>
    <phoneticPr fontId="2" type="noConversion"/>
  </si>
  <si>
    <t>皮蛋瘦肉粥</t>
    <phoneticPr fontId="2" type="noConversion"/>
  </si>
  <si>
    <t>海產飯湯</t>
    <phoneticPr fontId="2" type="noConversion"/>
  </si>
  <si>
    <t>白飯</t>
    <phoneticPr fontId="2" type="noConversion"/>
  </si>
  <si>
    <t>皮蛋鹹粥</t>
    <phoneticPr fontId="2" type="noConversion"/>
  </si>
  <si>
    <t>奶酥麵包</t>
    <phoneticPr fontId="2" type="noConversion"/>
  </si>
  <si>
    <t>雞肉絲</t>
    <phoneticPr fontId="2" type="noConversion"/>
  </si>
  <si>
    <t>滷肉燥</t>
  </si>
  <si>
    <t>乳品</t>
    <phoneticPr fontId="2" type="noConversion"/>
  </si>
  <si>
    <t>蘿蔔貢丸湯</t>
    <phoneticPr fontId="2" type="noConversion"/>
  </si>
  <si>
    <t>杏鮑菇絲</t>
    <phoneticPr fontId="2" type="noConversion"/>
  </si>
  <si>
    <t>蘿蔔貢丸湯</t>
    <phoneticPr fontId="2" type="noConversion"/>
  </si>
  <si>
    <t>乳品</t>
    <phoneticPr fontId="2" type="noConversion"/>
  </si>
  <si>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</si>
  <si>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</si>
  <si>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</si>
  <si>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</si>
  <si>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</si>
  <si>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供應人數：2224人</t>
  </si>
  <si>
    <t>食譜設計：戴秀梅 (營養師)</t>
  </si>
  <si>
    <t>出版日期：中華民國109年12月1日</t>
    <phoneticPr fontId="2" type="noConversion"/>
  </si>
  <si>
    <t>甜湯圓</t>
    <phoneticPr fontId="2" type="noConversion"/>
  </si>
  <si>
    <t>毛豆莢</t>
    <phoneticPr fontId="2" type="noConversion"/>
  </si>
  <si>
    <t>絲瓜冬粉</t>
    <phoneticPr fontId="2" type="noConversion"/>
  </si>
  <si>
    <t>肉鬆麵包</t>
    <phoneticPr fontId="2" type="noConversion"/>
  </si>
  <si>
    <t>腐乳空心菜</t>
    <phoneticPr fontId="2" type="noConversion"/>
  </si>
  <si>
    <t>扁魚白菜</t>
    <phoneticPr fontId="2" type="noConversion"/>
  </si>
  <si>
    <t>有機時蔬</t>
    <phoneticPr fontId="2" type="noConversion"/>
  </si>
  <si>
    <t>有機時蔬</t>
    <phoneticPr fontId="2" type="noConversion"/>
  </si>
  <si>
    <t>有機時蔬</t>
    <phoneticPr fontId="2" type="noConversion"/>
  </si>
  <si>
    <t>有機時蔬</t>
    <phoneticPr fontId="2" type="noConversion"/>
  </si>
  <si>
    <t>素炒菠菜</t>
    <phoneticPr fontId="2" type="noConversion"/>
  </si>
  <si>
    <t>天天五蔬果</t>
    <phoneticPr fontId="2" type="noConversion"/>
  </si>
  <si>
    <t>健康跟著走</t>
    <phoneticPr fontId="2" type="noConversion"/>
  </si>
  <si>
    <t>珍珠奶茶</t>
    <phoneticPr fontId="2" type="noConversion"/>
  </si>
  <si>
    <t>五穀飯</t>
    <phoneticPr fontId="2" type="noConversion"/>
  </si>
  <si>
    <t>五穀飯</t>
    <phoneticPr fontId="2" type="noConversion"/>
  </si>
  <si>
    <t>蒜香菠菜</t>
    <phoneticPr fontId="2" type="noConversion"/>
  </si>
  <si>
    <t>奶油玉米</t>
    <phoneticPr fontId="2" type="noConversion"/>
  </si>
  <si>
    <t xml:space="preserve"> 蛋丸</t>
    <phoneticPr fontId="2" type="noConversion"/>
  </si>
  <si>
    <t>鴿蛋肉燥</t>
    <phoneticPr fontId="2" type="noConversion"/>
  </si>
  <si>
    <t>豆瓣豆腐</t>
    <phoneticPr fontId="2" type="noConversion"/>
  </si>
  <si>
    <t>日式鹹魚</t>
    <phoneticPr fontId="2" type="noConversion"/>
  </si>
  <si>
    <t xml:space="preserve">           3.本校(園)一律使用國產豬、牛肉食材均附有證明</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</si>
</sst>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m&quot;月&quot;d&quot;日&quot;;@"/>
    <numFmt numFmtId="178" formatCode="0.0_ "/>
  </numFmts>
  <fonts count="58">
    <font>
      <sz val="12"/>
      <color theme="1"/>
      <name val="新細明體"/>
      <family val="2"/>
      <charset val="136"/>
      <scheme val="minor"/>
    </font>
    <font>
      <sz val="11"/>
      <color theme="1"/>
      <name val="標楷體"/>
      <family val="4"/>
      <charset val="136"/>
    </font>
    <font>
      <sz val="9"/>
      <name val="新細明體"/>
      <family val="2"/>
      <charset val="136"/>
      <scheme val="minor"/>
    </font>
    <font>
      <sz val="11"/>
      <color theme="1"/>
      <name val="新細明體"/>
      <family val="2"/>
      <charset val="136"/>
      <scheme val="major"/>
    </font>
    <font>
      <sz val="16"/>
      <color theme="1"/>
      <name val="華康少女文字W5(P)"/>
      <family val="5"/>
      <charset val="136"/>
    </font>
    <font>
      <sz val="11"/>
      <color theme="1"/>
      <name val="新細明體"/>
      <family val="2"/>
      <charset val="136"/>
    </font>
    <font>
      <sz val="10"/>
      <color theme="1"/>
      <name val="新細明體"/>
      <family val="1"/>
      <charset val="136"/>
    </font>
    <font>
      <sz val="12"/>
      <color theme="1"/>
      <name val="華康少女文字W5"/>
      <family val="5"/>
      <charset val="136"/>
    </font>
    <font>
      <sz val="11"/>
      <color theme="1"/>
      <name val="華康少女文字W5"/>
      <family val="5"/>
      <charset val="136"/>
    </font>
    <font>
      <sz val="8"/>
      <color theme="1"/>
      <name val="新細明體"/>
      <family val="1"/>
      <charset val="136"/>
    </font>
    <font>
      <sz val="8"/>
      <color theme="1"/>
      <name val="Times New Roman"/>
      <family val="1"/>
    </font>
    <font>
      <sz val="9"/>
      <color theme="1"/>
      <name val="Tw Cen MT"/>
      <family val="2"/>
    </font>
    <font>
      <sz val="10"/>
      <color rgb="FF660066"/>
      <name val="新細明體"/>
      <family val="2"/>
      <charset val="136"/>
      <scheme val="minor"/>
    </font>
    <font>
      <sz val="9"/>
      <color indexed="81"/>
      <name val="Tahoma"/>
      <family val="2"/>
    </font>
    <font>
      <b/>
      <sz val="9"/>
      <color indexed="81"/>
      <name val="Tahoma"/>
      <family val="2"/>
    </font>
    <font>
      <sz val="10"/>
      <color theme="1"/>
      <name val="標楷體"/>
      <family val="4"/>
      <charset val="136"/>
    </font>
    <font>
      <sz val="6"/>
      <color theme="1"/>
      <name val="新細明體"/>
      <family val="2"/>
      <charset val="136"/>
      <scheme val="minor"/>
    </font>
    <font>
      <sz val="6"/>
      <color theme="1"/>
      <name val="新細明體"/>
      <family val="1"/>
      <charset val="136"/>
      <scheme val="minor"/>
    </font>
    <font>
      <sz val="12"/>
      <color theme="1"/>
      <name val="新細明體"/>
      <family val="1"/>
      <charset val="136"/>
    </font>
    <font>
      <sz val="12"/>
      <color rgb="FF000000"/>
      <name val="新細明體"/>
      <family val="1"/>
      <charset val="136"/>
    </font>
    <font>
      <sz val="9"/>
      <color theme="1"/>
      <name val="標楷體"/>
      <family val="4"/>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8"/>
      <color theme="1"/>
      <name val="標楷體"/>
      <family val="4"/>
      <charset val="136"/>
    </font>
    <font>
      <sz val="9"/>
      <color theme="1"/>
      <name val="新細明體"/>
      <family val="1"/>
      <charset val="136"/>
    </font>
    <font>
      <sz val="8"/>
      <color theme="1"/>
      <name val="Tw Cen MT"/>
      <family val="2"/>
    </font>
    <font>
      <sz val="12"/>
      <color theme="1"/>
      <name val="新細明體"/>
      <family val="1"/>
      <charset val="136"/>
      <scheme val="minor"/>
    </font>
    <font>
      <sz val="11"/>
      <color theme="1"/>
      <name val="新細明體"/>
      <family val="1"/>
      <charset val="136"/>
      <scheme val="minor"/>
    </font>
    <font>
      <sz val="12"/>
      <color theme="1"/>
      <name val="標楷體"/>
      <family val="4"/>
      <charset val="136"/>
    </font>
    <font>
      <sz val="9"/>
      <color theme="1"/>
      <name val="新細明體"/>
      <family val="2"/>
      <charset val="136"/>
      <scheme val="minor"/>
    </font>
    <font>
      <sz val="11"/>
      <color theme="1"/>
      <name val="Calibri"/>
      <family val="2"/>
    </font>
    <font>
      <sz val="12"/>
      <color rgb="FF000000"/>
      <name val="新細明體"/>
      <family val="1"/>
      <charset val="136"/>
      <scheme val="minor"/>
    </font>
    <font>
      <sz val="8"/>
      <color theme="1"/>
      <name val="新細明體"/>
      <family val="2"/>
      <charset val="136"/>
      <scheme val="minor"/>
    </font>
    <font>
      <sz val="12"/>
      <color rgb="FFFA7D00"/>
      <name val="新細明體"/>
      <family val="2"/>
      <charset val="136"/>
      <scheme val="minor"/>
    </font>
    <font>
      <sz val="10"/>
      <color rgb="FF000000"/>
      <name val="標楷體"/>
      <family val="4"/>
      <charset val="136"/>
    </font>
    <font>
      <sz val="11"/>
      <name val="新細明體"/>
      <family val="2"/>
      <charset val="136"/>
      <scheme val="minor"/>
    </font>
    <font>
      <sz val="16"/>
      <color theme="1"/>
      <name val="新細明體"/>
      <family val="1"/>
      <charset val="136"/>
    </font>
    <font>
      <sz val="8"/>
      <color theme="1"/>
      <name val="細明體"/>
      <family val="3"/>
      <charset val="136"/>
    </font>
    <font>
      <sz val="9"/>
      <color theme="1"/>
      <name val="Times New Roman"/>
      <family val="1"/>
    </font>
    <font>
      <sz val="9"/>
      <color theme="1"/>
      <name val="新細明體"/>
      <family val="1"/>
      <charset val="136"/>
      <scheme val="minor"/>
    </font>
    <font>
      <sz val="8"/>
      <color theme="1"/>
      <name val="新細明體"/>
      <family val="1"/>
      <charset val="136"/>
      <scheme val="minor"/>
    </font>
    <font>
      <sz val="10"/>
      <color theme="1"/>
      <name val="新細明體"/>
      <family val="1"/>
      <charset val="136"/>
      <scheme val="minor"/>
    </font>
    <font>
      <sz val="12"/>
      <color rgb="FF000000"/>
      <name val="MingLiu"/>
      <family val="3"/>
      <charset val="136"/>
    </font>
    <font>
      <sz val="8"/>
      <color rgb="FF000000"/>
      <name val="DFKai-SB"/>
    </font>
    <font>
      <sz val="8"/>
      <color rgb="FF000000"/>
      <name val="Times New Roman"/>
      <family val="1"/>
    </font>
    <font>
      <sz val="8"/>
      <color rgb="FF000000"/>
      <name val="PMingLiu"/>
    </font>
    <font>
      <sz val="9"/>
      <color rgb="FF000000"/>
      <name val="PMingLiu"/>
      <family val="1"/>
      <charset val="136"/>
    </font>
    <font>
      <sz val="12"/>
      <color theme="1"/>
      <name val="Calibri"/>
      <family val="2"/>
    </font>
    <font>
      <sz val="11"/>
      <color rgb="FF000000"/>
      <name val="PMingLiu"/>
      <family val="1"/>
      <charset val="136"/>
    </font>
    <font>
      <u/>
      <sz val="8"/>
      <color theme="10"/>
      <name val="Arial"/>
      <family val="2"/>
    </font>
    <font>
      <sz val="14"/>
      <color theme="4"/>
      <name val="文鼎勘亭流"/>
      <family val="3"/>
      <charset val="136"/>
    </font>
    <font>
      <sz val="14"/>
      <color theme="1"/>
      <name val="新細明體"/>
      <family val="2"/>
      <charset val="136"/>
      <scheme val="minor"/>
    </font>
    <font>
      <sz val="14"/>
      <color rgb="FF7030A0"/>
      <name val="文鼎勘亭流"/>
      <family val="3"/>
      <charset val="136"/>
    </font>
    <font>
      <sz val="6"/>
      <color theme="1"/>
      <name val="新細明體"/>
      <family val="1"/>
      <charset val="136"/>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double">
        <color rgb="FFFF8001"/>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2">
    <xf numFmtId="0" fontId="0" fillId="0" borderId="0">
      <alignment vertical="center"/>
    </xf>
    <xf numFmtId="0" fontId="37" fillId="0" borderId="10" applyNumberFormat="0" applyFill="0" applyAlignment="0" applyProtection="0">
      <alignment vertical="center"/>
    </xf>
  </cellStyleXfs>
  <cellXfs count="158">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vertical="center"/>
    </xf>
    <xf numFmtId="0" fontId="0" fillId="0" borderId="0" xfId="0"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1" fontId="0" fillId="0" borderId="1" xfId="0" applyNumberFormat="1" applyBorder="1">
      <alignment vertical="center"/>
    </xf>
    <xf numFmtId="0" fontId="15" fillId="0" borderId="1" xfId="0" applyFont="1" applyBorder="1" applyAlignment="1">
      <alignment horizontal="center" vertical="center" wrapText="1"/>
    </xf>
    <xf numFmtId="0" fontId="18" fillId="0" borderId="0" xfId="0" applyFont="1" applyBorder="1" applyAlignment="1">
      <alignment horizontal="center" wrapText="1"/>
    </xf>
    <xf numFmtId="0" fontId="19" fillId="0" borderId="0" xfId="0" applyFont="1" applyBorder="1" applyAlignment="1">
      <alignment horizontal="center" wrapText="1"/>
    </xf>
    <xf numFmtId="0" fontId="0" fillId="0" borderId="0" xfId="0" applyBorder="1">
      <alignment vertical="center"/>
    </xf>
    <xf numFmtId="0" fontId="0" fillId="0" borderId="1" xfId="0" applyBorder="1">
      <alignment vertical="center"/>
    </xf>
    <xf numFmtId="176" fontId="20" fillId="0" borderId="1" xfId="0" applyNumberFormat="1" applyFont="1" applyBorder="1" applyAlignment="1">
      <alignment horizontal="center" vertical="center" wrapText="1"/>
    </xf>
    <xf numFmtId="0" fontId="21" fillId="0" borderId="0" xfId="0" applyFont="1" applyAlignment="1">
      <alignment horizontal="left" vertical="center"/>
    </xf>
    <xf numFmtId="0" fontId="25" fillId="0" borderId="0" xfId="0" applyFont="1">
      <alignment vertical="center"/>
    </xf>
    <xf numFmtId="0" fontId="23" fillId="0" borderId="1" xfId="0" applyFont="1" applyBorder="1" applyAlignment="1">
      <alignment horizontal="center" vertical="center" wrapText="1"/>
    </xf>
    <xf numFmtId="0" fontId="23" fillId="0" borderId="1" xfId="0" applyFont="1" applyBorder="1" applyAlignment="1">
      <alignment vertical="top" wrapText="1"/>
    </xf>
    <xf numFmtId="0" fontId="23" fillId="0" borderId="0" xfId="0" applyFont="1" applyAlignment="1">
      <alignment horizontal="left" vertical="center" indent="1"/>
    </xf>
    <xf numFmtId="0" fontId="25" fillId="0" borderId="0" xfId="0" applyFont="1" applyAlignment="1">
      <alignment horizontal="left" vertical="center" indent="1"/>
    </xf>
    <xf numFmtId="0" fontId="18" fillId="0" borderId="0" xfId="0" applyFont="1" applyAlignment="1">
      <alignment horizontal="left" vertical="center" indent="1"/>
    </xf>
    <xf numFmtId="0" fontId="23" fillId="0" borderId="8" xfId="0" applyFont="1" applyBorder="1" applyAlignment="1">
      <alignment horizontal="center" vertical="center" wrapText="1"/>
    </xf>
    <xf numFmtId="0" fontId="9" fillId="0" borderId="3" xfId="0" applyFont="1" applyBorder="1" applyAlignment="1">
      <alignment horizontal="left" vertical="center" wrapText="1"/>
    </xf>
    <xf numFmtId="1" fontId="27" fillId="0" borderId="1" xfId="0" applyNumberFormat="1" applyFont="1" applyBorder="1" applyAlignment="1">
      <alignment horizontal="left" vertical="center" wrapText="1"/>
    </xf>
    <xf numFmtId="177" fontId="11" fillId="0" borderId="1" xfId="0" applyNumberFormat="1" applyFont="1" applyBorder="1" applyAlignment="1">
      <alignment horizontal="center" vertical="center" wrapText="1"/>
    </xf>
    <xf numFmtId="177" fontId="29" fillId="0" borderId="1" xfId="0" applyNumberFormat="1" applyFont="1" applyBorder="1" applyAlignment="1">
      <alignment horizontal="center" vertical="center" wrapText="1"/>
    </xf>
    <xf numFmtId="0" fontId="23" fillId="0" borderId="5" xfId="0" applyFont="1" applyBorder="1" applyAlignment="1">
      <alignment vertical="center" wrapText="1"/>
    </xf>
    <xf numFmtId="0" fontId="23" fillId="0" borderId="1" xfId="0" applyFont="1" applyBorder="1" applyAlignment="1">
      <alignment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1" fontId="33" fillId="0" borderId="1" xfId="0" applyNumberFormat="1" applyFont="1" applyBorder="1" applyAlignment="1">
      <alignment horizontal="left" vertical="center"/>
    </xf>
    <xf numFmtId="0" fontId="22" fillId="0" borderId="0" xfId="0" applyFont="1" applyAlignment="1">
      <alignment vertical="center"/>
    </xf>
    <xf numFmtId="0" fontId="26" fillId="0" borderId="1" xfId="0" applyFont="1" applyBorder="1" applyAlignment="1">
      <alignment horizontal="center" vertical="center" wrapText="1"/>
    </xf>
    <xf numFmtId="0" fontId="35" fillId="0" borderId="0" xfId="0" applyFont="1" applyAlignment="1">
      <alignment horizontal="center" vertical="center"/>
    </xf>
    <xf numFmtId="0" fontId="28" fillId="0" borderId="1" xfId="0" applyFont="1" applyBorder="1" applyAlignment="1">
      <alignment horizontal="center" vertical="center" wrapText="1"/>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wrapText="1"/>
    </xf>
    <xf numFmtId="0" fontId="36" fillId="0" borderId="0" xfId="0" applyFont="1">
      <alignment vertical="center"/>
    </xf>
    <xf numFmtId="0" fontId="27" fillId="0" borderId="1" xfId="0" applyFont="1" applyBorder="1" applyAlignment="1">
      <alignment horizontal="left" vertical="center" wrapText="1"/>
    </xf>
    <xf numFmtId="0" fontId="36" fillId="0" borderId="1" xfId="0" applyFont="1" applyBorder="1">
      <alignment vertical="center"/>
    </xf>
    <xf numFmtId="178" fontId="9" fillId="0" borderId="1" xfId="0" applyNumberFormat="1" applyFont="1" applyBorder="1" applyAlignment="1">
      <alignment horizontal="left" vertical="center" wrapText="1"/>
    </xf>
    <xf numFmtId="1" fontId="0" fillId="0" borderId="0" xfId="0" applyNumberFormat="1">
      <alignment vertical="center"/>
    </xf>
    <xf numFmtId="0" fontId="11"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3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9" fillId="2" borderId="1" xfId="1" applyFont="1" applyFill="1" applyBorder="1" applyAlignment="1">
      <alignment horizontal="center" vertical="center" wrapText="1"/>
    </xf>
    <xf numFmtId="0" fontId="2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justify" vertical="center" wrapText="1"/>
    </xf>
    <xf numFmtId="177" fontId="44" fillId="0" borderId="3"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3" fillId="0" borderId="1" xfId="0" applyFont="1" applyBorder="1" applyAlignment="1">
      <alignment horizontal="justify" vertical="center" wrapText="1"/>
    </xf>
    <xf numFmtId="0" fontId="30" fillId="0" borderId="1" xfId="0" applyFont="1" applyBorder="1" applyAlignment="1">
      <alignment vertical="distributed" wrapText="1" readingOrder="1"/>
    </xf>
    <xf numFmtId="0" fontId="35" fillId="0" borderId="1" xfId="0" applyFont="1" applyBorder="1" applyAlignment="1">
      <alignment vertical="distributed" readingOrder="1"/>
    </xf>
    <xf numFmtId="0" fontId="45" fillId="0" borderId="1" xfId="0" applyFont="1" applyBorder="1" applyAlignment="1">
      <alignment vertical="distributed" wrapText="1" readingOrder="1"/>
    </xf>
    <xf numFmtId="0" fontId="31"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30" fillId="0" borderId="1" xfId="0" applyFont="1" applyBorder="1" applyAlignment="1">
      <alignment horizontal="center" vertical="center" wrapText="1"/>
    </xf>
    <xf numFmtId="177" fontId="43"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4" fillId="0" borderId="3" xfId="0" applyFont="1" applyBorder="1" applyAlignment="1">
      <alignment horizontal="left" vertical="center" wrapText="1"/>
    </xf>
    <xf numFmtId="0" fontId="31"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44" fillId="0" borderId="1" xfId="0" applyFont="1" applyBorder="1" applyAlignment="1">
      <alignment horizontal="left" vertical="center" wrapText="1"/>
    </xf>
    <xf numFmtId="0" fontId="26"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46" fillId="0" borderId="11" xfId="0" applyFont="1" applyBorder="1" applyAlignment="1">
      <alignment horizontal="left" vertical="center" wrapText="1" readingOrder="1"/>
    </xf>
    <xf numFmtId="0" fontId="0" fillId="0" borderId="11" xfId="0" applyFont="1" applyBorder="1" applyAlignment="1">
      <alignment horizontal="left" vertical="center" wrapText="1" readingOrder="1"/>
    </xf>
    <xf numFmtId="0" fontId="47" fillId="0" borderId="11" xfId="0" applyFont="1" applyBorder="1" applyAlignment="1">
      <alignment horizontal="center" vertical="center" wrapText="1"/>
    </xf>
    <xf numFmtId="0" fontId="48" fillId="0" borderId="11" xfId="0" applyFont="1" applyBorder="1" applyAlignment="1">
      <alignment horizontal="left" vertical="center" wrapText="1"/>
    </xf>
    <xf numFmtId="1" fontId="47" fillId="0" borderId="11" xfId="0" applyNumberFormat="1" applyFont="1" applyBorder="1" applyAlignment="1">
      <alignment horizontal="left" vertical="center" wrapText="1"/>
    </xf>
    <xf numFmtId="0" fontId="49" fillId="0" borderId="11" xfId="0" applyFont="1" applyBorder="1" applyAlignment="1">
      <alignment horizontal="left" vertical="center" wrapText="1"/>
    </xf>
    <xf numFmtId="0" fontId="26" fillId="0" borderId="5" xfId="0" applyFont="1" applyBorder="1" applyAlignment="1">
      <alignment vertical="center" wrapText="1"/>
    </xf>
    <xf numFmtId="0" fontId="30" fillId="0" borderId="1" xfId="0" applyFont="1" applyBorder="1" applyAlignment="1">
      <alignment horizontal="center" vertical="distributed" wrapText="1"/>
    </xf>
    <xf numFmtId="0" fontId="46" fillId="0" borderId="11" xfId="0" applyFont="1" applyBorder="1" applyAlignment="1">
      <alignment horizontal="center" vertical="center" wrapText="1"/>
    </xf>
    <xf numFmtId="0" fontId="15" fillId="0" borderId="1" xfId="0" applyFont="1" applyBorder="1" applyAlignment="1">
      <alignment horizontal="left" vertical="center" wrapText="1"/>
    </xf>
    <xf numFmtId="1" fontId="36" fillId="0" borderId="1" xfId="0" applyNumberFormat="1" applyFont="1" applyBorder="1" applyAlignment="1">
      <alignment horizontal="left" vertical="center"/>
    </xf>
    <xf numFmtId="0" fontId="10" fillId="0" borderId="0" xfId="0" applyFont="1" applyFill="1" applyBorder="1" applyAlignment="1">
      <alignment horizontal="left" vertical="center" wrapText="1"/>
    </xf>
    <xf numFmtId="0" fontId="0" fillId="0" borderId="0" xfId="0" applyFill="1" applyBorder="1" applyAlignment="1">
      <alignment horizontal="center" vertical="center"/>
    </xf>
    <xf numFmtId="0" fontId="9" fillId="0" borderId="0" xfId="0" applyFont="1" applyFill="1" applyBorder="1" applyAlignment="1">
      <alignment horizontal="left" vertical="center" wrapText="1"/>
    </xf>
    <xf numFmtId="0" fontId="0" fillId="0" borderId="0" xfId="0" applyFont="1" applyAlignment="1">
      <alignment vertical="center"/>
    </xf>
    <xf numFmtId="0" fontId="52" fillId="0" borderId="0" xfId="0" applyFont="1" applyAlignment="1">
      <alignment vertical="center"/>
    </xf>
    <xf numFmtId="0" fontId="26" fillId="0" borderId="5" xfId="0" applyFont="1" applyBorder="1" applyAlignment="1">
      <alignment horizontal="center" vertical="center" wrapText="1"/>
    </xf>
    <xf numFmtId="0" fontId="54" fillId="3" borderId="0" xfId="0" applyFont="1" applyFill="1" applyBorder="1" applyAlignment="1">
      <alignment horizontal="center" vertical="center"/>
    </xf>
    <xf numFmtId="0" fontId="55" fillId="3" borderId="0" xfId="0" applyFont="1" applyFill="1" applyBorder="1" applyAlignment="1">
      <alignment horizontal="center" vertical="center"/>
    </xf>
    <xf numFmtId="0" fontId="54" fillId="3" borderId="0" xfId="0" applyFont="1" applyFill="1">
      <alignment vertical="center"/>
    </xf>
    <xf numFmtId="0" fontId="54" fillId="3" borderId="0" xfId="0" applyFont="1" applyFill="1" applyAlignment="1">
      <alignment vertical="center"/>
    </xf>
    <xf numFmtId="0" fontId="54" fillId="3" borderId="0" xfId="0" applyFont="1" applyFill="1" applyAlignment="1">
      <alignment horizontal="center" vertical="center"/>
    </xf>
    <xf numFmtId="0" fontId="55" fillId="3" borderId="0" xfId="0" applyFont="1" applyFill="1" applyAlignment="1">
      <alignment horizontal="center" vertical="center"/>
    </xf>
    <xf numFmtId="0" fontId="30" fillId="3" borderId="0" xfId="0" applyFont="1" applyFill="1" applyAlignment="1">
      <alignment vertical="center"/>
    </xf>
    <xf numFmtId="0" fontId="30" fillId="3" borderId="0" xfId="0" applyFont="1" applyFill="1" applyBorder="1" applyAlignment="1">
      <alignment vertical="center"/>
    </xf>
    <xf numFmtId="0" fontId="8" fillId="3" borderId="0" xfId="0" applyFont="1" applyFill="1">
      <alignment vertical="center"/>
    </xf>
    <xf numFmtId="0" fontId="31" fillId="3" borderId="0" xfId="0" applyFont="1" applyFill="1">
      <alignment vertical="center"/>
    </xf>
    <xf numFmtId="0" fontId="30" fillId="3" borderId="0" xfId="0" applyFont="1" applyFill="1">
      <alignment vertical="center"/>
    </xf>
    <xf numFmtId="0" fontId="0" fillId="3" borderId="0" xfId="0" applyFill="1" applyAlignment="1">
      <alignment vertical="center"/>
    </xf>
    <xf numFmtId="0" fontId="55" fillId="3" borderId="0" xfId="0" applyFont="1" applyFill="1" applyAlignment="1">
      <alignment vertical="center"/>
    </xf>
    <xf numFmtId="1" fontId="0" fillId="3" borderId="0" xfId="0" applyNumberFormat="1" applyFill="1" applyBorder="1">
      <alignment vertical="center"/>
    </xf>
    <xf numFmtId="0" fontId="0" fillId="3" borderId="0" xfId="0" applyFill="1">
      <alignment vertical="center"/>
    </xf>
    <xf numFmtId="0" fontId="32" fillId="0" borderId="1" xfId="0" applyFont="1" applyBorder="1" applyAlignment="1">
      <alignment horizontal="left" vertical="center" wrapText="1"/>
    </xf>
    <xf numFmtId="0" fontId="31" fillId="0" borderId="1" xfId="0" applyFont="1" applyBorder="1" applyAlignment="1">
      <alignment horizontal="left" vertical="center" wrapText="1"/>
    </xf>
    <xf numFmtId="0" fontId="56" fillId="3" borderId="0" xfId="0" applyFont="1" applyFill="1" applyBorder="1" applyAlignment="1">
      <alignment vertical="center"/>
    </xf>
    <xf numFmtId="0" fontId="56"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Alignment="1">
      <alignment horizontal="center" vertical="center"/>
    </xf>
    <xf numFmtId="0" fontId="45" fillId="0" borderId="1" xfId="0" applyFont="1" applyBorder="1" applyAlignment="1">
      <alignment horizontal="justify" vertical="center" wrapText="1"/>
    </xf>
    <xf numFmtId="0" fontId="12" fillId="0" borderId="0" xfId="0" applyFont="1" applyAlignment="1">
      <alignment horizontal="left" vertical="center"/>
    </xf>
    <xf numFmtId="0" fontId="51" fillId="0" borderId="0" xfId="0" applyFont="1" applyAlignment="1">
      <alignment horizontal="left" vertical="center"/>
    </xf>
    <xf numFmtId="0" fontId="0" fillId="0" borderId="0" xfId="0" applyFont="1" applyAlignment="1">
      <alignment vertical="center"/>
    </xf>
    <xf numFmtId="0" fontId="52" fillId="0" borderId="0" xfId="0" applyFont="1" applyAlignment="1">
      <alignment horizontal="left" vertical="center"/>
    </xf>
    <xf numFmtId="0" fontId="53" fillId="0" borderId="0" xfId="0" applyFont="1" applyAlignment="1">
      <alignment horizontal="left" vertical="center"/>
    </xf>
    <xf numFmtId="0" fontId="36" fillId="0" borderId="0" xfId="0" applyFont="1" applyAlignment="1">
      <alignment vertical="center"/>
    </xf>
    <xf numFmtId="0" fontId="9" fillId="0" borderId="2" xfId="0" applyFont="1" applyBorder="1" applyAlignment="1">
      <alignment horizontal="center" wrapText="1"/>
    </xf>
    <xf numFmtId="0" fontId="9" fillId="0" borderId="4" xfId="0" applyFont="1" applyBorder="1" applyAlignment="1">
      <alignment horizontal="center" wrapText="1"/>
    </xf>
    <xf numFmtId="0" fontId="9" fillId="0" borderId="3" xfId="0" applyFont="1" applyBorder="1" applyAlignment="1">
      <alignment horizontal="center" wrapText="1"/>
    </xf>
    <xf numFmtId="0" fontId="12" fillId="0" borderId="0" xfId="0" applyFont="1" applyAlignment="1">
      <alignment horizontal="left" vertical="center"/>
    </xf>
    <xf numFmtId="0" fontId="43"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9" fillId="0" borderId="1" xfId="0" applyFont="1" applyBorder="1" applyAlignment="1">
      <alignment horizont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top" wrapText="1"/>
    </xf>
    <xf numFmtId="0" fontId="21" fillId="0" borderId="0" xfId="0" applyFont="1" applyAlignment="1">
      <alignment horizontal="center" vertical="center"/>
    </xf>
    <xf numFmtId="0" fontId="34" fillId="0" borderId="0" xfId="0" applyFont="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1" fillId="0" borderId="0" xfId="0" applyFont="1" applyAlignment="1">
      <alignment horizontal="center" vertical="center"/>
    </xf>
    <xf numFmtId="0" fontId="4" fillId="0" borderId="0" xfId="0" applyFont="1" applyBorder="1" applyAlignment="1">
      <alignment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0" fillId="0" borderId="0" xfId="0" applyFont="1" applyAlignment="1">
      <alignment horizontal="left"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0" fillId="0" borderId="0" xfId="0" applyAlignment="1">
      <alignment horizontal="right"/>
    </xf>
    <xf numFmtId="0" fontId="57" fillId="0" borderId="1" xfId="0" applyFont="1" applyBorder="1" applyAlignment="1">
      <alignment horizontal="center" wrapText="1"/>
    </xf>
    <xf numFmtId="0" fontId="3" fillId="0" borderId="0" xfId="0" applyFont="1" applyAlignment="1">
      <alignment horizontal="center" vertical="center"/>
    </xf>
    <xf numFmtId="0" fontId="5" fillId="0" borderId="0" xfId="0" applyFont="1" applyAlignment="1">
      <alignment horizontal="center" vertical="center"/>
    </xf>
    <xf numFmtId="0" fontId="56" fillId="3" borderId="12" xfId="0" applyFont="1" applyFill="1" applyBorder="1" applyAlignment="1">
      <alignment horizontal="center" vertical="center"/>
    </xf>
  </cellXfs>
  <cellStyles count="2">
    <cellStyle name="一般" xfId="0" builtinId="0"/>
    <cellStyle name="連結的儲存格" xfId="1" builtinId="24"/>
  </cellStyles>
  <dxfs count="0"/>
  <tableStyles count="0" defaultTableStyle="TableStyleMedium9" defaultPivotStyle="PivotStyleLight16"/>
  <colors>
    <mruColors>
      <color rgb="FF7A357F"/>
      <color rgb="FF0000CC"/>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3892" cy="1190625"/>
    <xdr:pic>
      <xdr:nvPicPr>
        <xdr:cNvPr id="5" name="image1.png"/>
        <xdr:cNvPicPr preferRelativeResize="0"/>
      </xdr:nvPicPr>
      <xdr:blipFill>
        <a:blip xmlns:r="http://schemas.openxmlformats.org/officeDocument/2006/relationships" r:embed="rId1" cstate="print"/>
        <a:stretch>
          <a:fillRect/>
        </a:stretch>
      </xdr:blipFill>
      <xdr:spPr>
        <a:xfrm>
          <a:off x="0" y="0"/>
          <a:ext cx="1173892" cy="1190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113309</xdr:colOff>
      <xdr:row>0</xdr:row>
      <xdr:rowOff>10297</xdr:rowOff>
    </xdr:from>
    <xdr:to>
      <xdr:col>6</xdr:col>
      <xdr:colOff>241987</xdr:colOff>
      <xdr:row>6</xdr:row>
      <xdr:rowOff>22154</xdr:rowOff>
    </xdr:to>
    <xdr:pic>
      <xdr:nvPicPr>
        <xdr:cNvPr id="2" name="圖片 1" descr="MR900438794.JPG"/>
        <xdr:cNvPicPr>
          <a:picLocks noChangeAspect="1"/>
        </xdr:cNvPicPr>
      </xdr:nvPicPr>
      <xdr:blipFill>
        <a:blip xmlns:r="http://schemas.openxmlformats.org/officeDocument/2006/relationships" r:embed="rId1" cstate="print"/>
        <a:stretch>
          <a:fillRect/>
        </a:stretch>
      </xdr:blipFill>
      <xdr:spPr>
        <a:xfrm>
          <a:off x="1148187" y="10297"/>
          <a:ext cx="2486759" cy="1247533"/>
        </a:xfrm>
        <a:prstGeom prst="rect">
          <a:avLst/>
        </a:prstGeom>
      </xdr:spPr>
    </xdr:pic>
    <xdr:clientData/>
  </xdr:twoCellAnchor>
</xdr:wsDr>
</file>

<file path=xl/theme/theme1.xml><?xml version="1.0" encoding="utf-8"?>
<a:theme xmlns:a="http://schemas.openxmlformats.org/drawingml/2006/main" name="Office 佈景主題">
  <a:themeElements>
    <a:clrScheme name="紅色">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1"/>
  <sheetViews>
    <sheetView tabSelected="1" view="pageLayout" topLeftCell="A19" zoomScale="148" zoomScaleNormal="100" zoomScaleSheetLayoutView="100" zoomScalePageLayoutView="148" workbookViewId="0">
      <selection activeCell="R35" sqref="R35"/>
    </sheetView>
  </sheetViews>
  <sheetFormatPr defaultRowHeight="16.5"/>
  <cols>
    <col min="1" max="1" width="6.25" customWidth="1"/>
    <col min="2" max="2" width="8.375" customWidth="1"/>
    <col min="3" max="3" width="3.625" customWidth="1"/>
    <col min="4" max="4" width="7.75" customWidth="1"/>
    <col min="5" max="5" width="10.875" customWidth="1"/>
    <col min="6" max="6" width="10.75" customWidth="1"/>
    <col min="7" max="7" width="11.125" customWidth="1"/>
    <col min="8" max="8" width="12.625" customWidth="1"/>
    <col min="9" max="9" width="3.625" customWidth="1"/>
    <col min="10" max="10" width="3" customWidth="1"/>
    <col min="11" max="13" width="3.625" customWidth="1"/>
    <col min="14" max="14" width="2.875" customWidth="1"/>
    <col min="15" max="15" width="2.75" customWidth="1"/>
    <col min="16" max="16" width="5" customWidth="1"/>
    <col min="17" max="17" width="4.25" customWidth="1"/>
    <col min="18" max="18" width="3.625" customWidth="1"/>
    <col min="19" max="19" width="4.625" customWidth="1"/>
    <col min="20" max="21" width="3.625" customWidth="1"/>
    <col min="22" max="22" width="5.5" customWidth="1"/>
  </cols>
  <sheetData>
    <row r="1" spans="1:23">
      <c r="A1" s="142"/>
      <c r="B1" s="142"/>
      <c r="C1" s="142"/>
      <c r="D1" s="147" t="s">
        <v>196</v>
      </c>
      <c r="E1" s="119"/>
      <c r="F1" s="119"/>
      <c r="G1" s="119"/>
      <c r="H1" s="118" t="s">
        <v>197</v>
      </c>
      <c r="I1" s="119"/>
      <c r="J1" s="119"/>
      <c r="K1" s="119"/>
      <c r="L1" s="119"/>
      <c r="M1" s="119"/>
      <c r="N1" s="119"/>
      <c r="O1" s="119"/>
      <c r="P1" s="119"/>
      <c r="Q1" s="92"/>
      <c r="R1" s="92"/>
      <c r="S1" s="92"/>
      <c r="T1" s="92"/>
      <c r="U1" s="92"/>
      <c r="V1" s="92"/>
      <c r="W1" s="92"/>
    </row>
    <row r="2" spans="1:23">
      <c r="A2" s="142"/>
      <c r="B2" s="142"/>
      <c r="C2" s="142"/>
      <c r="D2" s="119"/>
      <c r="E2" s="119"/>
      <c r="F2" s="119"/>
      <c r="G2" s="119"/>
      <c r="H2" s="120" t="s">
        <v>198</v>
      </c>
      <c r="I2" s="119"/>
      <c r="J2" s="119"/>
      <c r="K2" s="119"/>
      <c r="L2" s="119"/>
      <c r="M2" s="119"/>
      <c r="N2" s="119"/>
      <c r="O2" s="119"/>
      <c r="P2" s="119"/>
      <c r="Q2" s="92"/>
      <c r="R2" s="92"/>
      <c r="S2" s="92"/>
      <c r="T2" s="92"/>
      <c r="U2" s="92"/>
      <c r="V2" s="92"/>
      <c r="W2" s="92"/>
    </row>
    <row r="3" spans="1:23">
      <c r="A3" s="142"/>
      <c r="B3" s="142"/>
      <c r="C3" s="142"/>
      <c r="D3" s="119"/>
      <c r="E3" s="119"/>
      <c r="F3" s="119"/>
      <c r="G3" s="119"/>
      <c r="H3" s="120" t="s">
        <v>199</v>
      </c>
      <c r="I3" s="119"/>
      <c r="J3" s="119"/>
      <c r="K3" s="119"/>
      <c r="L3" s="119"/>
      <c r="M3" s="119"/>
      <c r="N3" s="119"/>
      <c r="O3" s="119"/>
      <c r="P3" s="119"/>
      <c r="Q3" s="92"/>
      <c r="R3" s="92"/>
      <c r="S3" s="92"/>
      <c r="T3" s="92"/>
      <c r="U3" s="92"/>
      <c r="V3" s="92"/>
      <c r="W3" s="92"/>
    </row>
    <row r="4" spans="1:23">
      <c r="A4" s="142"/>
      <c r="B4" s="142"/>
      <c r="C4" s="142"/>
      <c r="D4" s="121" t="s">
        <v>200</v>
      </c>
      <c r="E4" s="122"/>
      <c r="F4" s="122"/>
      <c r="G4" s="122"/>
      <c r="H4" s="120" t="s">
        <v>203</v>
      </c>
      <c r="I4" s="119"/>
      <c r="J4" s="119"/>
      <c r="K4" s="119"/>
      <c r="L4" s="119"/>
      <c r="M4" s="119"/>
      <c r="N4" s="119"/>
      <c r="O4" s="119"/>
      <c r="P4" s="119"/>
      <c r="Q4" s="92"/>
      <c r="R4" s="92"/>
      <c r="S4" s="92"/>
      <c r="T4" s="92"/>
      <c r="U4" s="92"/>
      <c r="V4" s="92"/>
      <c r="W4" s="92"/>
    </row>
    <row r="5" spans="1:23">
      <c r="A5" s="142"/>
      <c r="B5" s="142"/>
      <c r="C5" s="142"/>
      <c r="D5" s="122"/>
      <c r="E5" s="122"/>
      <c r="F5" s="122"/>
      <c r="G5" s="122"/>
      <c r="H5" s="120" t="s">
        <v>201</v>
      </c>
      <c r="I5" s="119"/>
      <c r="J5" s="119"/>
      <c r="K5" s="119"/>
      <c r="L5" s="119"/>
      <c r="M5" s="119"/>
      <c r="N5" s="93"/>
      <c r="O5" s="93"/>
      <c r="P5" s="93"/>
      <c r="Q5" s="92"/>
      <c r="R5" s="92"/>
      <c r="S5" s="92"/>
      <c r="T5" s="92"/>
      <c r="U5" s="92"/>
      <c r="V5" s="92"/>
      <c r="W5" s="92"/>
    </row>
    <row r="6" spans="1:23">
      <c r="A6" s="142"/>
      <c r="B6" s="142"/>
      <c r="C6" s="142"/>
      <c r="D6" s="93"/>
      <c r="E6" s="93"/>
      <c r="F6" s="93"/>
      <c r="G6" s="93"/>
      <c r="H6" s="120" t="s">
        <v>202</v>
      </c>
      <c r="I6" s="119"/>
      <c r="J6" s="119"/>
      <c r="K6" s="119"/>
      <c r="L6" s="119"/>
      <c r="M6" s="119"/>
      <c r="N6" s="119"/>
      <c r="O6" s="119"/>
      <c r="P6" s="119"/>
      <c r="Q6" s="92"/>
      <c r="R6" s="92"/>
      <c r="S6" s="92"/>
      <c r="T6" s="92"/>
      <c r="U6" s="92"/>
      <c r="V6" s="92"/>
      <c r="W6" s="92"/>
    </row>
    <row r="7" spans="1:23" ht="19.5" customHeight="1">
      <c r="A7" s="143" t="s">
        <v>175</v>
      </c>
      <c r="B7" s="143"/>
      <c r="C7" s="143"/>
      <c r="D7" s="143"/>
      <c r="E7" s="143"/>
      <c r="F7" s="143"/>
      <c r="G7" s="143"/>
      <c r="H7" s="143"/>
      <c r="I7" s="143"/>
      <c r="J7" s="143"/>
      <c r="K7" s="143"/>
      <c r="L7" s="143"/>
      <c r="M7" s="143"/>
      <c r="N7" s="143"/>
      <c r="O7" s="143"/>
      <c r="Q7" s="123" t="s">
        <v>20</v>
      </c>
      <c r="R7" s="128" t="s">
        <v>21</v>
      </c>
      <c r="S7" s="123" t="s">
        <v>22</v>
      </c>
      <c r="T7" s="123" t="s">
        <v>23</v>
      </c>
      <c r="U7" s="123" t="s">
        <v>24</v>
      </c>
      <c r="V7" s="123" t="s">
        <v>25</v>
      </c>
      <c r="W7" s="131" t="s">
        <v>33</v>
      </c>
    </row>
    <row r="8" spans="1:23" ht="21.75" customHeight="1">
      <c r="A8" s="144" t="s">
        <v>0</v>
      </c>
      <c r="B8" s="145" t="s">
        <v>10</v>
      </c>
      <c r="C8" s="145" t="s">
        <v>11</v>
      </c>
      <c r="D8" s="145" t="s">
        <v>12</v>
      </c>
      <c r="E8" s="145" t="s">
        <v>13</v>
      </c>
      <c r="F8" s="145" t="s">
        <v>14</v>
      </c>
      <c r="G8" s="145" t="s">
        <v>15</v>
      </c>
      <c r="H8" s="145" t="s">
        <v>16</v>
      </c>
      <c r="I8" s="5" t="s">
        <v>1</v>
      </c>
      <c r="J8" s="135" t="s">
        <v>20</v>
      </c>
      <c r="K8" s="146" t="s">
        <v>21</v>
      </c>
      <c r="L8" s="135" t="s">
        <v>22</v>
      </c>
      <c r="M8" s="135" t="s">
        <v>23</v>
      </c>
      <c r="N8" s="135" t="s">
        <v>24</v>
      </c>
      <c r="O8" s="154" t="s">
        <v>25</v>
      </c>
      <c r="P8" s="131" t="s">
        <v>33</v>
      </c>
      <c r="Q8" s="124"/>
      <c r="R8" s="129"/>
      <c r="S8" s="124"/>
      <c r="T8" s="124"/>
      <c r="U8" s="124"/>
      <c r="V8" s="124"/>
      <c r="W8" s="151"/>
    </row>
    <row r="9" spans="1:23" ht="15.75" customHeight="1">
      <c r="A9" s="144"/>
      <c r="B9" s="145"/>
      <c r="C9" s="145"/>
      <c r="D9" s="145"/>
      <c r="E9" s="145"/>
      <c r="F9" s="145"/>
      <c r="G9" s="145"/>
      <c r="H9" s="145"/>
      <c r="I9" s="5" t="s">
        <v>18</v>
      </c>
      <c r="J9" s="135"/>
      <c r="K9" s="146"/>
      <c r="L9" s="135"/>
      <c r="M9" s="135"/>
      <c r="N9" s="135"/>
      <c r="O9" s="154"/>
      <c r="P9" s="132"/>
      <c r="Q9" s="125"/>
      <c r="R9" s="130"/>
      <c r="S9" s="125"/>
      <c r="T9" s="125"/>
      <c r="U9" s="125"/>
      <c r="V9" s="125"/>
      <c r="W9" s="152"/>
    </row>
    <row r="10" spans="1:23" ht="21.75" customHeight="1">
      <c r="A10" s="46">
        <v>1</v>
      </c>
      <c r="B10" s="27">
        <v>44166</v>
      </c>
      <c r="C10" s="11" t="s">
        <v>5</v>
      </c>
      <c r="D10" s="35" t="s">
        <v>218</v>
      </c>
      <c r="E10" s="35" t="s">
        <v>105</v>
      </c>
      <c r="F10" s="35" t="s">
        <v>224</v>
      </c>
      <c r="G10" s="35" t="s">
        <v>64</v>
      </c>
      <c r="H10" s="50" t="s">
        <v>107</v>
      </c>
      <c r="I10" s="6" t="s">
        <v>1</v>
      </c>
      <c r="J10" s="7">
        <v>5</v>
      </c>
      <c r="K10" s="6">
        <v>2.2000000000000002</v>
      </c>
      <c r="L10" s="6">
        <v>1.7</v>
      </c>
      <c r="M10" s="6">
        <v>2.2999999999999998</v>
      </c>
      <c r="N10" s="6">
        <v>1</v>
      </c>
      <c r="O10" s="6"/>
      <c r="P10" s="26">
        <f>W10</f>
        <v>709.9</v>
      </c>
      <c r="Q10" s="7">
        <f t="shared" ref="Q10:Q28" si="0">J10*68</f>
        <v>340</v>
      </c>
      <c r="R10" s="6">
        <f t="shared" ref="R10:R28" si="1">K10*72</f>
        <v>158.4</v>
      </c>
      <c r="S10" s="6">
        <f t="shared" ref="S10:S28" si="2">L10*40</f>
        <v>68</v>
      </c>
      <c r="T10" s="6">
        <f t="shared" ref="T10:T29" si="3">M10*45</f>
        <v>103.49999999999999</v>
      </c>
      <c r="U10" s="6">
        <f t="shared" ref="U10:U28" si="4">N10*40</f>
        <v>40</v>
      </c>
      <c r="V10" s="6">
        <f t="shared" ref="V10:V28" si="5">O10*120</f>
        <v>0</v>
      </c>
      <c r="W10" s="10">
        <f t="shared" ref="W10:W32" si="6">SUM(Q10:V10)</f>
        <v>709.9</v>
      </c>
    </row>
    <row r="11" spans="1:23" ht="21.75" customHeight="1">
      <c r="A11" s="77">
        <v>2</v>
      </c>
      <c r="B11" s="27">
        <v>44167</v>
      </c>
      <c r="C11" s="11" t="s">
        <v>6</v>
      </c>
      <c r="D11" s="133" t="s">
        <v>184</v>
      </c>
      <c r="E11" s="134"/>
      <c r="F11" s="35" t="s">
        <v>75</v>
      </c>
      <c r="G11" s="35" t="s">
        <v>65</v>
      </c>
      <c r="H11" s="35" t="s">
        <v>76</v>
      </c>
      <c r="I11" s="6" t="s">
        <v>18</v>
      </c>
      <c r="J11" s="7">
        <v>5</v>
      </c>
      <c r="K11" s="6">
        <v>2</v>
      </c>
      <c r="L11" s="6">
        <v>1</v>
      </c>
      <c r="M11" s="6">
        <v>2.2000000000000002</v>
      </c>
      <c r="N11" s="6"/>
      <c r="O11" s="6">
        <v>1</v>
      </c>
      <c r="P11" s="26">
        <f t="shared" ref="P11:P25" si="7">W11</f>
        <v>743</v>
      </c>
      <c r="Q11" s="7">
        <f t="shared" si="0"/>
        <v>340</v>
      </c>
      <c r="R11" s="6">
        <f t="shared" si="1"/>
        <v>144</v>
      </c>
      <c r="S11" s="6">
        <f t="shared" si="2"/>
        <v>40</v>
      </c>
      <c r="T11" s="6">
        <f t="shared" si="3"/>
        <v>99.000000000000014</v>
      </c>
      <c r="U11" s="6">
        <f t="shared" si="4"/>
        <v>0</v>
      </c>
      <c r="V11" s="6">
        <f t="shared" si="5"/>
        <v>120</v>
      </c>
      <c r="W11" s="10">
        <f t="shared" si="6"/>
        <v>743</v>
      </c>
    </row>
    <row r="12" spans="1:23" ht="21.75" customHeight="1">
      <c r="A12" s="77">
        <v>3</v>
      </c>
      <c r="B12" s="27">
        <v>44168</v>
      </c>
      <c r="C12" s="11" t="s">
        <v>7</v>
      </c>
      <c r="D12" s="35" t="s">
        <v>32</v>
      </c>
      <c r="E12" s="35" t="s">
        <v>51</v>
      </c>
      <c r="F12" s="35" t="s">
        <v>212</v>
      </c>
      <c r="G12" s="47" t="s">
        <v>52</v>
      </c>
      <c r="H12" s="35" t="s">
        <v>120</v>
      </c>
      <c r="I12" s="41"/>
      <c r="J12" s="7">
        <v>5</v>
      </c>
      <c r="K12" s="7">
        <v>2.2000000000000002</v>
      </c>
      <c r="L12" s="7">
        <v>1.5</v>
      </c>
      <c r="M12" s="7">
        <v>2.2999999999999998</v>
      </c>
      <c r="N12" s="7"/>
      <c r="O12" s="7"/>
      <c r="P12" s="26">
        <f t="shared" si="7"/>
        <v>661.9</v>
      </c>
      <c r="Q12" s="7">
        <f t="shared" si="0"/>
        <v>340</v>
      </c>
      <c r="R12" s="6">
        <f t="shared" si="1"/>
        <v>158.4</v>
      </c>
      <c r="S12" s="6">
        <f t="shared" si="2"/>
        <v>60</v>
      </c>
      <c r="T12" s="6">
        <f t="shared" si="3"/>
        <v>103.49999999999999</v>
      </c>
      <c r="U12" s="6">
        <f t="shared" si="4"/>
        <v>0</v>
      </c>
      <c r="V12" s="6">
        <f t="shared" si="5"/>
        <v>0</v>
      </c>
      <c r="W12" s="10">
        <f t="shared" si="6"/>
        <v>661.9</v>
      </c>
    </row>
    <row r="13" spans="1:23" ht="21" customHeight="1">
      <c r="A13" s="77">
        <v>4</v>
      </c>
      <c r="B13" s="27">
        <v>44169</v>
      </c>
      <c r="C13" s="11" t="s">
        <v>8</v>
      </c>
      <c r="D13" s="35" t="s">
        <v>31</v>
      </c>
      <c r="E13" s="35" t="s">
        <v>155</v>
      </c>
      <c r="F13" s="31" t="s">
        <v>53</v>
      </c>
      <c r="G13" s="52" t="s">
        <v>214</v>
      </c>
      <c r="H13" s="49" t="s">
        <v>116</v>
      </c>
      <c r="I13" s="6" t="s">
        <v>1</v>
      </c>
      <c r="J13" s="7">
        <v>5</v>
      </c>
      <c r="K13" s="6">
        <v>2</v>
      </c>
      <c r="L13" s="6">
        <v>1.7</v>
      </c>
      <c r="M13" s="6">
        <v>2.5</v>
      </c>
      <c r="N13" s="6">
        <v>1</v>
      </c>
      <c r="O13" s="6"/>
      <c r="P13" s="26">
        <f t="shared" si="7"/>
        <v>704.5</v>
      </c>
      <c r="Q13" s="7">
        <f t="shared" si="0"/>
        <v>340</v>
      </c>
      <c r="R13" s="6">
        <f t="shared" si="1"/>
        <v>144</v>
      </c>
      <c r="S13" s="6">
        <f t="shared" si="2"/>
        <v>68</v>
      </c>
      <c r="T13" s="6">
        <f t="shared" si="3"/>
        <v>112.5</v>
      </c>
      <c r="U13" s="6">
        <f t="shared" si="4"/>
        <v>40</v>
      </c>
      <c r="V13" s="6">
        <f t="shared" si="5"/>
        <v>0</v>
      </c>
      <c r="W13" s="10">
        <f t="shared" si="6"/>
        <v>704.5</v>
      </c>
    </row>
    <row r="14" spans="1:23" ht="20.25" customHeight="1">
      <c r="A14" s="77">
        <v>5</v>
      </c>
      <c r="B14" s="28">
        <v>44172</v>
      </c>
      <c r="C14" s="16" t="s">
        <v>34</v>
      </c>
      <c r="D14" s="35" t="s">
        <v>31</v>
      </c>
      <c r="E14" s="35" t="s">
        <v>57</v>
      </c>
      <c r="F14" s="31" t="s">
        <v>77</v>
      </c>
      <c r="G14" s="35" t="s">
        <v>98</v>
      </c>
      <c r="H14" s="36" t="s">
        <v>80</v>
      </c>
      <c r="I14" s="7"/>
      <c r="J14" s="7">
        <v>5</v>
      </c>
      <c r="K14" s="7">
        <v>2.2999999999999998</v>
      </c>
      <c r="L14" s="7">
        <v>1.3</v>
      </c>
      <c r="M14" s="7">
        <v>2.5</v>
      </c>
      <c r="N14" s="7"/>
      <c r="O14" s="7"/>
      <c r="P14" s="26">
        <f t="shared" si="7"/>
        <v>670.1</v>
      </c>
      <c r="Q14" s="7">
        <f t="shared" si="0"/>
        <v>340</v>
      </c>
      <c r="R14" s="6">
        <f t="shared" si="1"/>
        <v>165.6</v>
      </c>
      <c r="S14" s="6">
        <f t="shared" si="2"/>
        <v>52</v>
      </c>
      <c r="T14" s="6">
        <f t="shared" si="3"/>
        <v>112.5</v>
      </c>
      <c r="U14" s="6">
        <f t="shared" si="4"/>
        <v>0</v>
      </c>
      <c r="V14" s="6">
        <f t="shared" si="5"/>
        <v>0</v>
      </c>
      <c r="W14" s="10">
        <f t="shared" si="6"/>
        <v>670.1</v>
      </c>
    </row>
    <row r="15" spans="1:23" ht="21.75" customHeight="1">
      <c r="A15" s="77">
        <v>6</v>
      </c>
      <c r="B15" s="28">
        <v>44173</v>
      </c>
      <c r="C15" s="11" t="s">
        <v>5</v>
      </c>
      <c r="D15" s="35" t="s">
        <v>219</v>
      </c>
      <c r="E15" s="35" t="s">
        <v>106</v>
      </c>
      <c r="F15" s="35" t="s">
        <v>104</v>
      </c>
      <c r="G15" s="48" t="s">
        <v>108</v>
      </c>
      <c r="H15" s="37" t="s">
        <v>103</v>
      </c>
      <c r="I15" s="6" t="s">
        <v>1</v>
      </c>
      <c r="J15" s="7">
        <v>5</v>
      </c>
      <c r="K15" s="6">
        <v>2.2999999999999998</v>
      </c>
      <c r="L15" s="6">
        <v>1.5</v>
      </c>
      <c r="M15" s="6">
        <v>2.2000000000000002</v>
      </c>
      <c r="N15" s="6">
        <v>1</v>
      </c>
      <c r="O15" s="6"/>
      <c r="P15" s="26">
        <f t="shared" si="7"/>
        <v>704.6</v>
      </c>
      <c r="Q15" s="7">
        <f t="shared" si="0"/>
        <v>340</v>
      </c>
      <c r="R15" s="6">
        <f t="shared" si="1"/>
        <v>165.6</v>
      </c>
      <c r="S15" s="6">
        <f t="shared" si="2"/>
        <v>60</v>
      </c>
      <c r="T15" s="6">
        <f t="shared" si="3"/>
        <v>99.000000000000014</v>
      </c>
      <c r="U15" s="6">
        <f t="shared" si="4"/>
        <v>40</v>
      </c>
      <c r="V15" s="6">
        <f t="shared" si="5"/>
        <v>0</v>
      </c>
      <c r="W15" s="10">
        <f t="shared" si="6"/>
        <v>704.6</v>
      </c>
    </row>
    <row r="16" spans="1:23" ht="22.5" customHeight="1">
      <c r="A16" s="77">
        <v>7</v>
      </c>
      <c r="B16" s="28">
        <v>44174</v>
      </c>
      <c r="C16" s="11" t="s">
        <v>6</v>
      </c>
      <c r="D16" s="40" t="s">
        <v>111</v>
      </c>
      <c r="E16" s="40" t="s">
        <v>110</v>
      </c>
      <c r="F16" s="51" t="s">
        <v>109</v>
      </c>
      <c r="G16" s="11" t="s">
        <v>85</v>
      </c>
      <c r="H16" s="11" t="s">
        <v>99</v>
      </c>
      <c r="I16" s="6" t="s">
        <v>18</v>
      </c>
      <c r="J16" s="7">
        <v>5</v>
      </c>
      <c r="K16" s="7">
        <v>2</v>
      </c>
      <c r="L16" s="7">
        <v>1.5</v>
      </c>
      <c r="M16" s="7">
        <v>2.2000000000000002</v>
      </c>
      <c r="N16" s="7"/>
      <c r="O16" s="7">
        <v>1</v>
      </c>
      <c r="P16" s="33">
        <f t="shared" si="7"/>
        <v>763</v>
      </c>
      <c r="Q16" s="7">
        <f t="shared" si="0"/>
        <v>340</v>
      </c>
      <c r="R16" s="6">
        <f t="shared" si="1"/>
        <v>144</v>
      </c>
      <c r="S16" s="6">
        <f t="shared" si="2"/>
        <v>60</v>
      </c>
      <c r="T16" s="6">
        <f t="shared" si="3"/>
        <v>99.000000000000014</v>
      </c>
      <c r="U16" s="6">
        <f t="shared" si="4"/>
        <v>0</v>
      </c>
      <c r="V16" s="6">
        <f t="shared" si="5"/>
        <v>120</v>
      </c>
      <c r="W16" s="10">
        <f t="shared" si="6"/>
        <v>763</v>
      </c>
    </row>
    <row r="17" spans="1:23" ht="23.25" customHeight="1">
      <c r="A17" s="77">
        <v>8</v>
      </c>
      <c r="B17" s="28">
        <v>44175</v>
      </c>
      <c r="C17" s="11" t="s">
        <v>7</v>
      </c>
      <c r="D17" s="35" t="s">
        <v>32</v>
      </c>
      <c r="E17" s="35" t="s">
        <v>55</v>
      </c>
      <c r="F17" s="35" t="s">
        <v>77</v>
      </c>
      <c r="G17" s="37" t="s">
        <v>100</v>
      </c>
      <c r="H17" s="35" t="s">
        <v>165</v>
      </c>
      <c r="I17" s="7"/>
      <c r="J17" s="7">
        <v>5</v>
      </c>
      <c r="K17" s="7">
        <v>2.1</v>
      </c>
      <c r="L17" s="7">
        <v>1.4</v>
      </c>
      <c r="M17" s="7">
        <v>3</v>
      </c>
      <c r="N17" s="7"/>
      <c r="O17" s="7"/>
      <c r="P17" s="26">
        <f t="shared" si="7"/>
        <v>682.2</v>
      </c>
      <c r="Q17" s="7">
        <f t="shared" si="0"/>
        <v>340</v>
      </c>
      <c r="R17" s="6">
        <f t="shared" si="1"/>
        <v>151.20000000000002</v>
      </c>
      <c r="S17" s="6">
        <f t="shared" si="2"/>
        <v>56</v>
      </c>
      <c r="T17" s="6">
        <f t="shared" si="3"/>
        <v>135</v>
      </c>
      <c r="U17" s="6">
        <f t="shared" si="4"/>
        <v>0</v>
      </c>
      <c r="V17" s="6">
        <f t="shared" si="5"/>
        <v>0</v>
      </c>
      <c r="W17" s="10">
        <f t="shared" si="6"/>
        <v>682.2</v>
      </c>
    </row>
    <row r="18" spans="1:23" ht="27.75" customHeight="1">
      <c r="A18" s="77">
        <v>9</v>
      </c>
      <c r="B18" s="28">
        <v>44176</v>
      </c>
      <c r="C18" s="11" t="s">
        <v>8</v>
      </c>
      <c r="D18" s="35" t="s">
        <v>31</v>
      </c>
      <c r="E18" s="35" t="s">
        <v>156</v>
      </c>
      <c r="F18" s="35" t="s">
        <v>101</v>
      </c>
      <c r="G18" s="35" t="s">
        <v>102</v>
      </c>
      <c r="H18" s="35" t="s">
        <v>56</v>
      </c>
      <c r="I18" s="6" t="s">
        <v>1</v>
      </c>
      <c r="J18" s="7">
        <v>5</v>
      </c>
      <c r="K18" s="6">
        <v>2.2000000000000002</v>
      </c>
      <c r="L18" s="6">
        <v>1.5</v>
      </c>
      <c r="M18" s="6">
        <v>2.5</v>
      </c>
      <c r="N18" s="6">
        <v>1</v>
      </c>
      <c r="O18" s="6"/>
      <c r="P18" s="26">
        <f t="shared" si="7"/>
        <v>710.9</v>
      </c>
      <c r="Q18" s="7">
        <f t="shared" si="0"/>
        <v>340</v>
      </c>
      <c r="R18" s="6">
        <f t="shared" si="1"/>
        <v>158.4</v>
      </c>
      <c r="S18" s="6">
        <f t="shared" si="2"/>
        <v>60</v>
      </c>
      <c r="T18" s="6">
        <f t="shared" si="3"/>
        <v>112.5</v>
      </c>
      <c r="U18" s="6">
        <f t="shared" si="4"/>
        <v>40</v>
      </c>
      <c r="V18" s="6">
        <f t="shared" si="5"/>
        <v>0</v>
      </c>
      <c r="W18" s="10">
        <f t="shared" si="6"/>
        <v>710.9</v>
      </c>
    </row>
    <row r="19" spans="1:23" ht="29.25" customHeight="1">
      <c r="A19" s="77">
        <v>10</v>
      </c>
      <c r="B19" s="28">
        <v>44179</v>
      </c>
      <c r="C19" s="11" t="s">
        <v>30</v>
      </c>
      <c r="D19" s="35" t="s">
        <v>31</v>
      </c>
      <c r="E19" s="35" t="s">
        <v>223</v>
      </c>
      <c r="F19" s="35" t="s">
        <v>77</v>
      </c>
      <c r="G19" s="35" t="s">
        <v>112</v>
      </c>
      <c r="H19" s="35" t="s">
        <v>54</v>
      </c>
      <c r="I19" s="7"/>
      <c r="J19" s="7">
        <v>5</v>
      </c>
      <c r="K19" s="7">
        <v>2</v>
      </c>
      <c r="L19" s="7">
        <v>1.7</v>
      </c>
      <c r="M19" s="7">
        <v>2.6</v>
      </c>
      <c r="N19" s="7"/>
      <c r="O19" s="7"/>
      <c r="P19" s="26">
        <f t="shared" si="7"/>
        <v>669</v>
      </c>
      <c r="Q19" s="7">
        <f t="shared" si="0"/>
        <v>340</v>
      </c>
      <c r="R19" s="6">
        <f t="shared" si="1"/>
        <v>144</v>
      </c>
      <c r="S19" s="6">
        <f t="shared" si="2"/>
        <v>68</v>
      </c>
      <c r="T19" s="6">
        <f t="shared" si="3"/>
        <v>117</v>
      </c>
      <c r="U19" s="6">
        <f t="shared" si="4"/>
        <v>0</v>
      </c>
      <c r="V19" s="6">
        <f t="shared" si="5"/>
        <v>0</v>
      </c>
      <c r="W19" s="10">
        <f t="shared" si="6"/>
        <v>669</v>
      </c>
    </row>
    <row r="20" spans="1:23" ht="22.5" customHeight="1">
      <c r="A20" s="77">
        <v>11</v>
      </c>
      <c r="B20" s="28">
        <v>44180</v>
      </c>
      <c r="C20" s="11" t="s">
        <v>5</v>
      </c>
      <c r="D20" s="35" t="s">
        <v>78</v>
      </c>
      <c r="E20" s="35" t="s">
        <v>87</v>
      </c>
      <c r="F20" s="35" t="s">
        <v>220</v>
      </c>
      <c r="G20" s="35" t="s">
        <v>171</v>
      </c>
      <c r="H20" s="35" t="s">
        <v>168</v>
      </c>
      <c r="I20" s="6" t="s">
        <v>1</v>
      </c>
      <c r="J20" s="7">
        <v>5</v>
      </c>
      <c r="K20" s="7">
        <v>2</v>
      </c>
      <c r="L20" s="7">
        <v>1.4</v>
      </c>
      <c r="M20" s="7">
        <v>2.6</v>
      </c>
      <c r="N20" s="7">
        <v>1</v>
      </c>
      <c r="O20" s="7"/>
      <c r="P20" s="26">
        <f t="shared" si="7"/>
        <v>697</v>
      </c>
      <c r="Q20" s="7">
        <f t="shared" si="0"/>
        <v>340</v>
      </c>
      <c r="R20" s="6">
        <f t="shared" si="1"/>
        <v>144</v>
      </c>
      <c r="S20" s="6">
        <f t="shared" si="2"/>
        <v>56</v>
      </c>
      <c r="T20" s="6">
        <f t="shared" si="3"/>
        <v>117</v>
      </c>
      <c r="U20" s="6">
        <f t="shared" si="4"/>
        <v>40</v>
      </c>
      <c r="V20" s="6">
        <f t="shared" si="5"/>
        <v>0</v>
      </c>
      <c r="W20" s="10">
        <f t="shared" si="6"/>
        <v>697</v>
      </c>
    </row>
    <row r="21" spans="1:23" ht="21.75" customHeight="1">
      <c r="A21" s="77">
        <v>12</v>
      </c>
      <c r="B21" s="28">
        <v>44181</v>
      </c>
      <c r="C21" s="11" t="s">
        <v>6</v>
      </c>
      <c r="D21" s="35" t="s">
        <v>31</v>
      </c>
      <c r="E21" s="35" t="s">
        <v>95</v>
      </c>
      <c r="F21" s="35" t="s">
        <v>58</v>
      </c>
      <c r="G21" s="35" t="s">
        <v>205</v>
      </c>
      <c r="H21" s="37" t="s">
        <v>88</v>
      </c>
      <c r="J21" s="7">
        <v>5</v>
      </c>
      <c r="K21" s="7">
        <v>2.2999999999999998</v>
      </c>
      <c r="L21" s="7">
        <v>1.8</v>
      </c>
      <c r="M21" s="7">
        <v>2.5</v>
      </c>
      <c r="N21" s="7"/>
      <c r="O21" s="7"/>
      <c r="P21" s="26">
        <f>W23</f>
        <v>753.2</v>
      </c>
      <c r="Q21" s="7">
        <f>J21*68</f>
        <v>340</v>
      </c>
      <c r="R21" s="6">
        <f>K21*72</f>
        <v>165.6</v>
      </c>
      <c r="S21" s="6">
        <f>L21*40</f>
        <v>72</v>
      </c>
      <c r="T21" s="6">
        <f>M21*45</f>
        <v>112.5</v>
      </c>
      <c r="U21" s="6">
        <f>N21*40</f>
        <v>0</v>
      </c>
      <c r="V21" s="6">
        <f>O21*120</f>
        <v>0</v>
      </c>
      <c r="W21" s="10">
        <f t="shared" si="6"/>
        <v>690.1</v>
      </c>
    </row>
    <row r="22" spans="1:23" ht="21.75" customHeight="1">
      <c r="A22" s="77">
        <v>13</v>
      </c>
      <c r="B22" s="28">
        <v>44182</v>
      </c>
      <c r="C22" s="11" t="s">
        <v>7</v>
      </c>
      <c r="D22" s="35" t="s">
        <v>81</v>
      </c>
      <c r="E22" s="35" t="s">
        <v>67</v>
      </c>
      <c r="F22" s="35" t="s">
        <v>77</v>
      </c>
      <c r="G22" s="35" t="s">
        <v>118</v>
      </c>
      <c r="H22" s="35" t="s">
        <v>204</v>
      </c>
      <c r="I22" s="6" t="s">
        <v>59</v>
      </c>
      <c r="J22" s="7">
        <v>5</v>
      </c>
      <c r="K22" s="6">
        <v>2</v>
      </c>
      <c r="L22" s="6">
        <v>1.5</v>
      </c>
      <c r="M22" s="6">
        <v>2.2000000000000002</v>
      </c>
      <c r="N22" s="6">
        <v>1</v>
      </c>
      <c r="O22" s="6"/>
      <c r="P22" s="26">
        <f t="shared" si="7"/>
        <v>683</v>
      </c>
      <c r="Q22" s="7">
        <f t="shared" si="0"/>
        <v>340</v>
      </c>
      <c r="R22" s="6">
        <f t="shared" si="1"/>
        <v>144</v>
      </c>
      <c r="S22" s="6">
        <f t="shared" si="2"/>
        <v>60</v>
      </c>
      <c r="T22" s="6">
        <f t="shared" si="3"/>
        <v>99.000000000000014</v>
      </c>
      <c r="U22" s="6">
        <f t="shared" si="4"/>
        <v>40</v>
      </c>
      <c r="V22" s="6">
        <f t="shared" si="5"/>
        <v>0</v>
      </c>
      <c r="W22" s="10">
        <f t="shared" si="6"/>
        <v>683</v>
      </c>
    </row>
    <row r="23" spans="1:23" ht="18" customHeight="1">
      <c r="A23" s="77">
        <v>14</v>
      </c>
      <c r="B23" s="28">
        <v>44183</v>
      </c>
      <c r="C23" s="11" t="s">
        <v>8</v>
      </c>
      <c r="D23" s="76" t="s">
        <v>186</v>
      </c>
      <c r="E23" s="84" t="s">
        <v>185</v>
      </c>
      <c r="F23" s="37" t="s">
        <v>117</v>
      </c>
      <c r="G23" s="35" t="s">
        <v>86</v>
      </c>
      <c r="H23" s="35" t="s">
        <v>96</v>
      </c>
      <c r="I23" s="42" t="s">
        <v>66</v>
      </c>
      <c r="J23" s="7">
        <v>5</v>
      </c>
      <c r="K23" s="6">
        <v>2.1</v>
      </c>
      <c r="L23" s="6">
        <v>1.3</v>
      </c>
      <c r="M23" s="6">
        <v>2</v>
      </c>
      <c r="N23" s="6"/>
      <c r="O23" s="6">
        <v>1</v>
      </c>
      <c r="P23" s="26">
        <f t="shared" si="7"/>
        <v>753.2</v>
      </c>
      <c r="Q23" s="7">
        <f>J23*68</f>
        <v>340</v>
      </c>
      <c r="R23" s="6">
        <f>K23*72</f>
        <v>151.20000000000002</v>
      </c>
      <c r="S23" s="6">
        <f>L23*40</f>
        <v>52</v>
      </c>
      <c r="T23" s="6">
        <f>M23*45</f>
        <v>90</v>
      </c>
      <c r="U23" s="6">
        <f>N23*40</f>
        <v>0</v>
      </c>
      <c r="V23" s="6">
        <f>O23*120</f>
        <v>120</v>
      </c>
      <c r="W23" s="10">
        <f t="shared" si="6"/>
        <v>753.2</v>
      </c>
    </row>
    <row r="24" spans="1:23" ht="21" customHeight="1">
      <c r="A24" s="77">
        <v>15</v>
      </c>
      <c r="B24" s="28">
        <v>44186</v>
      </c>
      <c r="C24" s="11" t="s">
        <v>30</v>
      </c>
      <c r="D24" s="35" t="s">
        <v>31</v>
      </c>
      <c r="E24" s="38" t="s">
        <v>113</v>
      </c>
      <c r="F24" s="39" t="s">
        <v>77</v>
      </c>
      <c r="G24" s="38" t="s">
        <v>60</v>
      </c>
      <c r="H24" s="38" t="s">
        <v>61</v>
      </c>
      <c r="I24" s="43"/>
      <c r="J24" s="7">
        <v>5</v>
      </c>
      <c r="K24" s="6">
        <v>2.1</v>
      </c>
      <c r="L24" s="6">
        <v>1.6</v>
      </c>
      <c r="M24" s="6">
        <v>2.2999999999999998</v>
      </c>
      <c r="N24" s="6"/>
      <c r="O24" s="6"/>
      <c r="P24" s="26">
        <f t="shared" si="7"/>
        <v>658.7</v>
      </c>
      <c r="Q24" s="7">
        <f t="shared" si="0"/>
        <v>340</v>
      </c>
      <c r="R24" s="6">
        <f t="shared" si="1"/>
        <v>151.20000000000002</v>
      </c>
      <c r="S24" s="6">
        <f t="shared" si="2"/>
        <v>64</v>
      </c>
      <c r="T24" s="6">
        <f t="shared" si="3"/>
        <v>103.49999999999999</v>
      </c>
      <c r="U24" s="6">
        <f t="shared" si="4"/>
        <v>0</v>
      </c>
      <c r="V24" s="6">
        <f t="shared" si="5"/>
        <v>0</v>
      </c>
      <c r="W24" s="10">
        <f t="shared" si="6"/>
        <v>658.7</v>
      </c>
    </row>
    <row r="25" spans="1:23" ht="22.5" customHeight="1">
      <c r="A25" s="77">
        <v>16</v>
      </c>
      <c r="B25" s="28">
        <v>44187</v>
      </c>
      <c r="C25" s="11" t="s">
        <v>5</v>
      </c>
      <c r="D25" s="35" t="s">
        <v>78</v>
      </c>
      <c r="E25" s="35" t="s">
        <v>225</v>
      </c>
      <c r="F25" s="35" t="s">
        <v>206</v>
      </c>
      <c r="G25" s="38" t="s">
        <v>164</v>
      </c>
      <c r="H25" s="37" t="s">
        <v>62</v>
      </c>
      <c r="I25" s="6" t="s">
        <v>59</v>
      </c>
      <c r="J25" s="7">
        <v>5</v>
      </c>
      <c r="K25" s="6">
        <v>2.1</v>
      </c>
      <c r="L25" s="6">
        <v>1.6</v>
      </c>
      <c r="M25" s="6">
        <v>2.2999999999999998</v>
      </c>
      <c r="N25" s="6">
        <v>1</v>
      </c>
      <c r="O25" s="6"/>
      <c r="P25" s="26">
        <f t="shared" si="7"/>
        <v>698.7</v>
      </c>
      <c r="Q25" s="7">
        <f t="shared" si="0"/>
        <v>340</v>
      </c>
      <c r="R25" s="6">
        <f t="shared" si="1"/>
        <v>151.20000000000002</v>
      </c>
      <c r="S25" s="6">
        <f t="shared" si="2"/>
        <v>64</v>
      </c>
      <c r="T25" s="6">
        <f t="shared" si="3"/>
        <v>103.49999999999999</v>
      </c>
      <c r="U25" s="6">
        <f t="shared" si="4"/>
        <v>40</v>
      </c>
      <c r="V25" s="6">
        <f t="shared" si="5"/>
        <v>0</v>
      </c>
      <c r="W25" s="10">
        <f t="shared" si="6"/>
        <v>698.7</v>
      </c>
    </row>
    <row r="26" spans="1:23" ht="21" customHeight="1">
      <c r="A26" s="77">
        <v>17</v>
      </c>
      <c r="B26" s="28">
        <v>44188</v>
      </c>
      <c r="C26" s="62" t="s">
        <v>6</v>
      </c>
      <c r="D26" s="140" t="s">
        <v>119</v>
      </c>
      <c r="E26" s="141"/>
      <c r="F26" s="62" t="s">
        <v>114</v>
      </c>
      <c r="G26" s="62" t="s">
        <v>89</v>
      </c>
      <c r="H26" s="69" t="s">
        <v>207</v>
      </c>
      <c r="I26" s="75" t="s">
        <v>66</v>
      </c>
      <c r="J26" s="7">
        <v>5</v>
      </c>
      <c r="K26" s="6">
        <v>2</v>
      </c>
      <c r="L26" s="6">
        <v>1.7</v>
      </c>
      <c r="M26" s="6">
        <v>2</v>
      </c>
      <c r="N26" s="6"/>
      <c r="O26" s="7">
        <v>1</v>
      </c>
      <c r="P26" s="33">
        <f t="shared" ref="P26:P29" si="8">W26</f>
        <v>762</v>
      </c>
      <c r="Q26" s="7">
        <f t="shared" si="0"/>
        <v>340</v>
      </c>
      <c r="R26" s="6">
        <f t="shared" si="1"/>
        <v>144</v>
      </c>
      <c r="S26" s="6">
        <f t="shared" si="2"/>
        <v>68</v>
      </c>
      <c r="T26" s="6">
        <f t="shared" si="3"/>
        <v>90</v>
      </c>
      <c r="U26" s="6">
        <f t="shared" si="4"/>
        <v>0</v>
      </c>
      <c r="V26" s="6">
        <f t="shared" si="5"/>
        <v>120</v>
      </c>
      <c r="W26" s="10">
        <f t="shared" si="6"/>
        <v>762</v>
      </c>
    </row>
    <row r="27" spans="1:23" ht="21" customHeight="1">
      <c r="A27" s="77">
        <v>18</v>
      </c>
      <c r="B27" s="28">
        <v>44189</v>
      </c>
      <c r="C27" s="62" t="s">
        <v>7</v>
      </c>
      <c r="D27" s="73" t="s">
        <v>32</v>
      </c>
      <c r="E27" s="74" t="s">
        <v>94</v>
      </c>
      <c r="F27" s="111" t="s">
        <v>77</v>
      </c>
      <c r="G27" s="74" t="s">
        <v>115</v>
      </c>
      <c r="H27" s="74" t="s">
        <v>90</v>
      </c>
      <c r="I27" s="75"/>
      <c r="J27" s="7">
        <v>5</v>
      </c>
      <c r="K27" s="7">
        <v>2</v>
      </c>
      <c r="L27" s="7">
        <v>1.6</v>
      </c>
      <c r="M27" s="7">
        <v>2.4</v>
      </c>
      <c r="N27" s="7"/>
      <c r="O27" s="7"/>
      <c r="P27" s="26">
        <f t="shared" si="8"/>
        <v>656</v>
      </c>
      <c r="Q27" s="7">
        <f t="shared" si="0"/>
        <v>340</v>
      </c>
      <c r="R27" s="6">
        <f t="shared" si="1"/>
        <v>144</v>
      </c>
      <c r="S27" s="6">
        <f t="shared" si="2"/>
        <v>64</v>
      </c>
      <c r="T27" s="6">
        <f t="shared" si="3"/>
        <v>108</v>
      </c>
      <c r="U27" s="6">
        <f t="shared" si="4"/>
        <v>0</v>
      </c>
      <c r="V27" s="6">
        <f t="shared" si="5"/>
        <v>0</v>
      </c>
      <c r="W27" s="10">
        <f t="shared" si="6"/>
        <v>656</v>
      </c>
    </row>
    <row r="28" spans="1:23" ht="21" customHeight="1">
      <c r="A28" s="77">
        <v>19</v>
      </c>
      <c r="B28" s="28">
        <v>44190</v>
      </c>
      <c r="C28" s="62" t="s">
        <v>8</v>
      </c>
      <c r="D28" s="73" t="s">
        <v>31</v>
      </c>
      <c r="E28" s="74" t="s">
        <v>93</v>
      </c>
      <c r="F28" s="74" t="s">
        <v>82</v>
      </c>
      <c r="G28" s="74" t="s">
        <v>83</v>
      </c>
      <c r="H28" s="74" t="s">
        <v>91</v>
      </c>
      <c r="I28" s="75" t="s">
        <v>59</v>
      </c>
      <c r="J28" s="7">
        <v>5</v>
      </c>
      <c r="K28" s="7">
        <v>2.2000000000000002</v>
      </c>
      <c r="L28" s="7">
        <v>1.4</v>
      </c>
      <c r="M28" s="7">
        <v>2.4</v>
      </c>
      <c r="N28" s="7">
        <v>1</v>
      </c>
      <c r="O28" s="7"/>
      <c r="P28" s="26">
        <f t="shared" si="8"/>
        <v>702.4</v>
      </c>
      <c r="Q28" s="7">
        <f t="shared" si="0"/>
        <v>340</v>
      </c>
      <c r="R28" s="6">
        <f t="shared" si="1"/>
        <v>158.4</v>
      </c>
      <c r="S28" s="6">
        <f t="shared" si="2"/>
        <v>56</v>
      </c>
      <c r="T28" s="6">
        <f t="shared" si="3"/>
        <v>108</v>
      </c>
      <c r="U28" s="6">
        <f t="shared" si="4"/>
        <v>40</v>
      </c>
      <c r="V28" s="6">
        <f t="shared" si="5"/>
        <v>0</v>
      </c>
      <c r="W28" s="10">
        <f t="shared" si="6"/>
        <v>702.4</v>
      </c>
    </row>
    <row r="29" spans="1:23" ht="21" customHeight="1">
      <c r="A29" s="77">
        <v>20</v>
      </c>
      <c r="B29" s="61">
        <v>44193</v>
      </c>
      <c r="C29" s="62" t="s">
        <v>30</v>
      </c>
      <c r="D29" s="73" t="s">
        <v>31</v>
      </c>
      <c r="E29" s="116" t="s">
        <v>152</v>
      </c>
      <c r="F29" s="67" t="s">
        <v>210</v>
      </c>
      <c r="G29" s="69" t="s">
        <v>221</v>
      </c>
      <c r="H29" s="68" t="s">
        <v>153</v>
      </c>
      <c r="I29" s="60"/>
      <c r="J29" s="7">
        <v>5</v>
      </c>
      <c r="K29" s="6">
        <v>2.2000000000000002</v>
      </c>
      <c r="L29" s="6">
        <v>1.2</v>
      </c>
      <c r="M29" s="6">
        <v>2.2000000000000002</v>
      </c>
      <c r="N29" s="6"/>
      <c r="O29" s="6"/>
      <c r="P29" s="26">
        <f t="shared" si="8"/>
        <v>644</v>
      </c>
      <c r="Q29" s="7">
        <f t="shared" ref="Q29" si="9">J29*70</f>
        <v>350</v>
      </c>
      <c r="R29" s="6">
        <f>K29*75</f>
        <v>165</v>
      </c>
      <c r="S29" s="6">
        <f t="shared" ref="S29" si="10">L29*25</f>
        <v>30</v>
      </c>
      <c r="T29" s="6">
        <f t="shared" si="3"/>
        <v>99.000000000000014</v>
      </c>
      <c r="U29" s="6">
        <f t="shared" ref="U29" si="11">N29*60</f>
        <v>0</v>
      </c>
      <c r="V29" s="6">
        <f t="shared" ref="V29" si="12">O29*150</f>
        <v>0</v>
      </c>
      <c r="W29" s="10">
        <f t="shared" si="6"/>
        <v>644</v>
      </c>
    </row>
    <row r="30" spans="1:23" ht="21" customHeight="1">
      <c r="A30" s="77">
        <v>21</v>
      </c>
      <c r="B30" s="61">
        <v>44194</v>
      </c>
      <c r="C30" s="62" t="s">
        <v>5</v>
      </c>
      <c r="D30" s="85" t="s">
        <v>78</v>
      </c>
      <c r="E30" s="65" t="s">
        <v>149</v>
      </c>
      <c r="F30" s="67" t="s">
        <v>209</v>
      </c>
      <c r="G30" s="64" t="s">
        <v>222</v>
      </c>
      <c r="H30" s="66" t="s">
        <v>163</v>
      </c>
      <c r="I30" s="59" t="s">
        <v>59</v>
      </c>
      <c r="J30" s="7">
        <v>5</v>
      </c>
      <c r="K30" s="7">
        <v>2</v>
      </c>
      <c r="L30" s="7">
        <v>1.3</v>
      </c>
      <c r="M30" s="7">
        <v>2.8</v>
      </c>
      <c r="N30" s="7">
        <v>1</v>
      </c>
      <c r="O30" s="7"/>
      <c r="P30" s="26">
        <f t="shared" ref="P30" si="13">W30</f>
        <v>718.5</v>
      </c>
      <c r="Q30" s="7">
        <f t="shared" ref="Q30:Q31" si="14">J30*70</f>
        <v>350</v>
      </c>
      <c r="R30" s="6">
        <f>K30*75</f>
        <v>150</v>
      </c>
      <c r="S30" s="6">
        <f t="shared" ref="S30:S31" si="15">L30*25</f>
        <v>32.5</v>
      </c>
      <c r="T30" s="6">
        <f t="shared" ref="T30:T31" si="16">M30*45</f>
        <v>125.99999999999999</v>
      </c>
      <c r="U30" s="6">
        <f t="shared" ref="U30:U31" si="17">N30*60</f>
        <v>60</v>
      </c>
      <c r="V30" s="6">
        <f t="shared" ref="V30:V31" si="18">O30*150</f>
        <v>0</v>
      </c>
      <c r="W30" s="10">
        <f t="shared" si="6"/>
        <v>718.5</v>
      </c>
    </row>
    <row r="31" spans="1:23" ht="21" customHeight="1">
      <c r="A31" s="77">
        <v>22</v>
      </c>
      <c r="B31" s="61">
        <v>44195</v>
      </c>
      <c r="C31" s="11" t="s">
        <v>6</v>
      </c>
      <c r="D31" s="110" t="s">
        <v>31</v>
      </c>
      <c r="E31" s="110" t="s">
        <v>189</v>
      </c>
      <c r="F31" s="110" t="s">
        <v>190</v>
      </c>
      <c r="G31" s="87" t="s">
        <v>208</v>
      </c>
      <c r="H31" s="110" t="s">
        <v>192</v>
      </c>
      <c r="I31" s="75" t="s">
        <v>191</v>
      </c>
      <c r="J31" s="7">
        <v>5</v>
      </c>
      <c r="K31" s="7">
        <v>2</v>
      </c>
      <c r="L31" s="7">
        <v>1.5</v>
      </c>
      <c r="M31" s="7">
        <v>2</v>
      </c>
      <c r="N31" s="7"/>
      <c r="O31" s="7">
        <v>1</v>
      </c>
      <c r="P31" s="88">
        <f>W31</f>
        <v>737.5</v>
      </c>
      <c r="Q31" s="7">
        <f t="shared" si="14"/>
        <v>350</v>
      </c>
      <c r="R31" s="6">
        <f t="shared" ref="R31" si="19">K31*55</f>
        <v>110</v>
      </c>
      <c r="S31" s="6">
        <f t="shared" si="15"/>
        <v>37.5</v>
      </c>
      <c r="T31" s="6">
        <f t="shared" si="16"/>
        <v>90</v>
      </c>
      <c r="U31" s="6">
        <f t="shared" si="17"/>
        <v>0</v>
      </c>
      <c r="V31" s="6">
        <f t="shared" si="18"/>
        <v>150</v>
      </c>
      <c r="W31" s="10">
        <f t="shared" si="6"/>
        <v>737.5</v>
      </c>
    </row>
    <row r="32" spans="1:23" ht="21" customHeight="1">
      <c r="A32" s="77">
        <v>23</v>
      </c>
      <c r="B32" s="61">
        <v>44196</v>
      </c>
      <c r="C32" s="62" t="s">
        <v>7</v>
      </c>
      <c r="D32" s="86" t="s">
        <v>32</v>
      </c>
      <c r="E32" s="78" t="s">
        <v>177</v>
      </c>
      <c r="F32" s="78" t="s">
        <v>178</v>
      </c>
      <c r="G32" s="78" t="s">
        <v>179</v>
      </c>
      <c r="H32" s="79" t="s">
        <v>217</v>
      </c>
      <c r="I32" s="80"/>
      <c r="J32" s="81">
        <v>5</v>
      </c>
      <c r="K32" s="81">
        <v>2.2000000000000002</v>
      </c>
      <c r="L32" s="81">
        <v>1.7</v>
      </c>
      <c r="M32" s="81">
        <v>2.5</v>
      </c>
      <c r="N32" s="81"/>
      <c r="O32" s="81"/>
      <c r="P32" s="82">
        <f t="shared" ref="P32" si="20">W32</f>
        <v>670</v>
      </c>
      <c r="Q32" s="81">
        <f t="shared" ref="Q32" si="21">J32*70</f>
        <v>350</v>
      </c>
      <c r="R32" s="83">
        <f t="shared" ref="R32" si="22">K32*75</f>
        <v>165</v>
      </c>
      <c r="S32" s="83">
        <f t="shared" ref="S32" si="23">L32*25</f>
        <v>42.5</v>
      </c>
      <c r="T32" s="83">
        <f t="shared" ref="T32" si="24">M32*45</f>
        <v>112.5</v>
      </c>
      <c r="U32" s="83">
        <f t="shared" ref="U32" si="25">N32*60</f>
        <v>0</v>
      </c>
      <c r="V32" s="83">
        <f t="shared" ref="V32" si="26">O32*150</f>
        <v>0</v>
      </c>
      <c r="W32" s="10">
        <f t="shared" si="6"/>
        <v>670</v>
      </c>
    </row>
    <row r="33" spans="1:23" ht="23.25" customHeight="1">
      <c r="A33" s="127" t="s">
        <v>29</v>
      </c>
      <c r="B33" s="127"/>
      <c r="C33" s="127"/>
      <c r="D33" s="127"/>
      <c r="E33" s="127"/>
      <c r="F33" s="127"/>
      <c r="G33" s="127"/>
      <c r="H33" s="127"/>
      <c r="I33" s="25"/>
      <c r="J33" s="6">
        <f t="shared" ref="J33:O33" si="27">SUM(J10:J30)/21</f>
        <v>5</v>
      </c>
      <c r="K33" s="6">
        <f t="shared" si="27"/>
        <v>2.10952380952381</v>
      </c>
      <c r="L33" s="6">
        <f t="shared" si="27"/>
        <v>1.4857142857142858</v>
      </c>
      <c r="M33" s="6">
        <f t="shared" si="27"/>
        <v>2.3809523809523805</v>
      </c>
      <c r="N33" s="6">
        <f t="shared" si="27"/>
        <v>0.42857142857142855</v>
      </c>
      <c r="O33" s="6">
        <f t="shared" si="27"/>
        <v>0.19047619047619047</v>
      </c>
      <c r="P33" s="33">
        <f>700</f>
        <v>700</v>
      </c>
      <c r="Q33" s="6">
        <f t="shared" ref="Q33:V33" si="28">SUM(Q10:Q28)/21</f>
        <v>307.61904761904759</v>
      </c>
      <c r="R33" s="6">
        <f t="shared" si="28"/>
        <v>137.48571428571427</v>
      </c>
      <c r="S33" s="44">
        <f t="shared" si="28"/>
        <v>54.666666666666664</v>
      </c>
      <c r="T33" s="6">
        <f t="shared" si="28"/>
        <v>96.428571428571431</v>
      </c>
      <c r="U33" s="6">
        <f t="shared" si="28"/>
        <v>15.238095238095237</v>
      </c>
      <c r="V33" s="33">
        <f t="shared" si="28"/>
        <v>22.857142857142858</v>
      </c>
      <c r="W33" s="10">
        <f>SUM(W10:W32)/23</f>
        <v>699.57391304347834</v>
      </c>
    </row>
    <row r="34" spans="1:23" ht="19.5">
      <c r="A34" s="101" t="s">
        <v>17</v>
      </c>
      <c r="B34" s="101"/>
      <c r="C34" s="101"/>
      <c r="D34" s="101"/>
      <c r="E34" s="101"/>
      <c r="F34" s="101"/>
      <c r="G34" s="101"/>
      <c r="H34" s="102"/>
      <c r="I34" s="112" t="s">
        <v>215</v>
      </c>
      <c r="J34" s="113"/>
      <c r="K34" s="113"/>
      <c r="L34" s="113"/>
      <c r="M34" s="95"/>
      <c r="N34" s="96"/>
      <c r="O34" s="96"/>
      <c r="P34" s="108"/>
      <c r="Q34" s="14"/>
      <c r="R34" s="14"/>
      <c r="S34" s="14"/>
      <c r="T34" s="14"/>
      <c r="U34" s="14"/>
      <c r="V34" s="14"/>
      <c r="W34" s="45"/>
    </row>
    <row r="35" spans="1:23" ht="19.5">
      <c r="A35" s="103" t="s">
        <v>2</v>
      </c>
      <c r="B35" s="104" t="s">
        <v>2</v>
      </c>
      <c r="C35" s="105"/>
      <c r="D35" s="105"/>
      <c r="E35" s="105"/>
      <c r="F35" s="105"/>
      <c r="G35" s="105"/>
      <c r="H35" s="106"/>
      <c r="I35" s="97"/>
      <c r="J35" s="97"/>
      <c r="K35" s="98"/>
      <c r="L35" s="99" t="s">
        <v>216</v>
      </c>
      <c r="M35" s="99"/>
      <c r="N35" s="100"/>
      <c r="O35" s="100"/>
      <c r="P35" s="109"/>
    </row>
    <row r="36" spans="1:23" ht="19.5">
      <c r="A36" s="103" t="s">
        <v>3</v>
      </c>
      <c r="B36" s="104" t="s">
        <v>226</v>
      </c>
      <c r="C36" s="105"/>
      <c r="D36" s="105"/>
      <c r="E36" s="105"/>
      <c r="F36" s="105"/>
      <c r="G36" s="105"/>
      <c r="H36" s="106"/>
      <c r="I36" s="107"/>
      <c r="J36" s="100"/>
      <c r="K36" s="100"/>
      <c r="L36" s="100"/>
      <c r="M36" s="100"/>
      <c r="N36" s="100"/>
      <c r="O36" s="100"/>
      <c r="P36" s="109"/>
    </row>
    <row r="37" spans="1:23" ht="17.25" customHeight="1">
      <c r="B37" s="126" t="s">
        <v>26</v>
      </c>
      <c r="C37" s="126"/>
      <c r="D37" s="126"/>
      <c r="E37" s="126"/>
      <c r="F37" s="126"/>
      <c r="G37" s="126"/>
      <c r="H37" s="126"/>
      <c r="I37" s="126"/>
      <c r="J37" s="126"/>
      <c r="K37" s="126"/>
      <c r="L37" s="126"/>
      <c r="M37" s="126"/>
      <c r="N37" s="126"/>
      <c r="O37" s="126"/>
    </row>
    <row r="38" spans="1:23">
      <c r="B38" s="126" t="s">
        <v>27</v>
      </c>
      <c r="C38" s="126"/>
      <c r="D38" s="126"/>
      <c r="E38" s="126"/>
      <c r="F38" s="126"/>
      <c r="G38" s="126"/>
      <c r="H38" s="126"/>
      <c r="I38" s="126"/>
      <c r="J38" s="126"/>
      <c r="K38" s="126"/>
      <c r="L38" s="126"/>
      <c r="M38" s="126"/>
      <c r="N38" s="126"/>
      <c r="O38" s="126"/>
    </row>
    <row r="39" spans="1:23">
      <c r="B39" s="126" t="s">
        <v>28</v>
      </c>
      <c r="C39" s="126"/>
      <c r="D39" s="126"/>
      <c r="E39" s="126"/>
      <c r="F39" s="126"/>
      <c r="G39" s="126"/>
      <c r="H39" s="126"/>
      <c r="I39" s="126"/>
      <c r="J39" s="126"/>
      <c r="K39" s="126"/>
      <c r="L39" s="126"/>
      <c r="M39" s="126"/>
      <c r="N39" s="126"/>
      <c r="O39" s="126"/>
    </row>
    <row r="40" spans="1:23">
      <c r="B40" s="117"/>
      <c r="C40" s="117"/>
      <c r="D40" s="117"/>
      <c r="E40" s="117"/>
      <c r="F40" s="117"/>
      <c r="G40" s="117"/>
      <c r="H40" s="117"/>
      <c r="I40" s="117"/>
      <c r="J40" s="117"/>
      <c r="K40" s="117"/>
      <c r="L40" s="117"/>
      <c r="M40" s="117"/>
      <c r="N40" s="117"/>
      <c r="O40" s="117"/>
    </row>
    <row r="41" spans="1:23" ht="35.450000000000003" customHeight="1">
      <c r="B41" s="9"/>
      <c r="C41" s="9"/>
      <c r="D41" s="9"/>
      <c r="E41" s="9"/>
      <c r="F41" s="9"/>
      <c r="G41" s="9"/>
      <c r="H41" s="9"/>
      <c r="I41" s="9"/>
      <c r="J41" s="9"/>
      <c r="K41" s="9"/>
      <c r="L41" s="9"/>
      <c r="M41" s="9"/>
      <c r="N41" s="9"/>
      <c r="O41" s="9"/>
    </row>
    <row r="42" spans="1:23" ht="25.5">
      <c r="A42" s="17" t="s">
        <v>71</v>
      </c>
      <c r="B42" s="8"/>
      <c r="C42" s="8"/>
      <c r="D42" s="8"/>
      <c r="E42" s="8"/>
      <c r="F42" s="8"/>
      <c r="G42" s="8"/>
      <c r="H42" s="8"/>
      <c r="I42" s="8"/>
    </row>
    <row r="43" spans="1:23" ht="17.25">
      <c r="A43" s="34" t="s">
        <v>72</v>
      </c>
      <c r="B43" s="34"/>
      <c r="C43" s="34"/>
      <c r="D43" s="34"/>
      <c r="E43" s="34"/>
      <c r="F43" s="34"/>
      <c r="G43" s="34"/>
      <c r="J43" s="153">
        <v>109</v>
      </c>
      <c r="K43" s="153"/>
      <c r="L43" t="s">
        <v>176</v>
      </c>
      <c r="M43">
        <v>12</v>
      </c>
      <c r="N43" s="4" t="s">
        <v>69</v>
      </c>
      <c r="O43">
        <v>1</v>
      </c>
      <c r="P43" t="s">
        <v>73</v>
      </c>
    </row>
    <row r="44" spans="1:23" ht="18" thickBot="1">
      <c r="A44" s="18" t="s">
        <v>35</v>
      </c>
      <c r="H44" s="34"/>
      <c r="I44" s="34"/>
      <c r="J44" s="34"/>
      <c r="K44" s="34"/>
    </row>
    <row r="45" spans="1:23" ht="48" customHeight="1">
      <c r="A45" s="24" t="s">
        <v>36</v>
      </c>
      <c r="B45" s="136" t="s">
        <v>37</v>
      </c>
      <c r="C45" s="136"/>
      <c r="D45" s="136"/>
      <c r="E45" s="19" t="s">
        <v>38</v>
      </c>
      <c r="F45" s="29" t="s">
        <v>39</v>
      </c>
      <c r="G45" s="30" t="s">
        <v>63</v>
      </c>
      <c r="H45" s="136" t="s">
        <v>40</v>
      </c>
      <c r="I45" s="136"/>
      <c r="J45" s="136"/>
      <c r="K45" s="136"/>
      <c r="L45" s="136"/>
    </row>
    <row r="46" spans="1:23" ht="30" customHeight="1">
      <c r="A46" s="31" t="s">
        <v>41</v>
      </c>
      <c r="B46" s="137"/>
      <c r="C46" s="137"/>
      <c r="D46" s="137"/>
      <c r="E46" s="15"/>
      <c r="F46" s="15"/>
      <c r="G46" s="15"/>
      <c r="H46" s="137" t="s">
        <v>42</v>
      </c>
      <c r="I46" s="137"/>
      <c r="J46" s="137"/>
      <c r="K46" s="137"/>
      <c r="L46" s="137"/>
    </row>
    <row r="47" spans="1:23" ht="30" customHeight="1" thickBot="1">
      <c r="A47" s="32" t="s">
        <v>43</v>
      </c>
      <c r="B47" s="137"/>
      <c r="C47" s="137"/>
      <c r="D47" s="137"/>
      <c r="E47" s="15"/>
      <c r="F47" s="15"/>
      <c r="G47" s="15"/>
      <c r="H47" s="137" t="s">
        <v>42</v>
      </c>
      <c r="I47" s="137"/>
      <c r="J47" s="137"/>
      <c r="K47" s="137"/>
      <c r="L47" s="137"/>
    </row>
    <row r="48" spans="1:23" ht="30" customHeight="1" thickBot="1">
      <c r="A48" s="32" t="s">
        <v>44</v>
      </c>
      <c r="B48" s="137"/>
      <c r="C48" s="137"/>
      <c r="D48" s="137"/>
      <c r="E48" s="15"/>
      <c r="F48" s="15"/>
      <c r="G48" s="15"/>
      <c r="H48" s="137" t="s">
        <v>42</v>
      </c>
      <c r="I48" s="137"/>
      <c r="J48" s="137"/>
      <c r="K48" s="137"/>
      <c r="L48" s="137"/>
    </row>
    <row r="49" spans="1:16" ht="30" customHeight="1" thickBot="1">
      <c r="A49" s="32" t="s">
        <v>45</v>
      </c>
      <c r="B49" s="137"/>
      <c r="C49" s="137"/>
      <c r="D49" s="137"/>
      <c r="E49" s="15"/>
      <c r="F49" s="15"/>
      <c r="G49" s="15"/>
      <c r="H49" s="137" t="s">
        <v>42</v>
      </c>
      <c r="I49" s="137"/>
      <c r="J49" s="137"/>
      <c r="K49" s="137"/>
      <c r="L49" s="137"/>
    </row>
    <row r="50" spans="1:16" ht="30" customHeight="1" thickBot="1">
      <c r="A50" s="32" t="s">
        <v>16</v>
      </c>
      <c r="B50" s="137"/>
      <c r="C50" s="137"/>
      <c r="D50" s="137"/>
      <c r="E50" s="15"/>
      <c r="F50" s="15"/>
      <c r="G50" s="15"/>
      <c r="H50" s="137" t="s">
        <v>42</v>
      </c>
      <c r="I50" s="137"/>
      <c r="J50" s="137"/>
      <c r="K50" s="137"/>
      <c r="L50" s="137"/>
    </row>
    <row r="51" spans="1:16" ht="30" customHeight="1" thickBot="1">
      <c r="A51" s="32" t="s">
        <v>46</v>
      </c>
      <c r="B51" s="137"/>
      <c r="C51" s="137"/>
      <c r="D51" s="137"/>
      <c r="E51" s="20"/>
      <c r="F51" s="15"/>
      <c r="G51" s="15"/>
      <c r="H51" s="148"/>
      <c r="I51" s="149"/>
      <c r="J51" s="149"/>
      <c r="K51" s="149"/>
      <c r="L51" s="150"/>
    </row>
    <row r="52" spans="1:16" ht="17.25">
      <c r="A52" s="21" t="s">
        <v>47</v>
      </c>
    </row>
    <row r="53" spans="1:16" ht="17.25">
      <c r="A53" s="21" t="s">
        <v>50</v>
      </c>
    </row>
    <row r="54" spans="1:16" ht="17.25">
      <c r="A54" s="21" t="s">
        <v>48</v>
      </c>
    </row>
    <row r="55" spans="1:16" ht="17.25">
      <c r="A55" s="22" t="s">
        <v>49</v>
      </c>
    </row>
    <row r="57" spans="1:16" ht="28.5" customHeight="1">
      <c r="A57" s="23"/>
    </row>
    <row r="58" spans="1:16" ht="25.5">
      <c r="A58" s="17" t="s">
        <v>68</v>
      </c>
      <c r="B58" s="138" t="s">
        <v>92</v>
      </c>
      <c r="C58" s="138"/>
      <c r="D58" s="138"/>
      <c r="E58" s="138"/>
      <c r="F58" s="138"/>
      <c r="G58" s="138"/>
      <c r="H58" s="138"/>
      <c r="I58" s="138"/>
      <c r="J58" s="138"/>
    </row>
    <row r="59" spans="1:16" ht="17.25">
      <c r="A59" s="34" t="s">
        <v>74</v>
      </c>
      <c r="B59" s="34"/>
      <c r="C59" s="34"/>
      <c r="D59" s="34"/>
      <c r="E59" s="34"/>
      <c r="F59" s="34"/>
      <c r="G59" s="34"/>
      <c r="H59" s="34"/>
      <c r="I59" s="34"/>
      <c r="J59" s="139">
        <f>J43</f>
        <v>109</v>
      </c>
      <c r="K59" s="139"/>
      <c r="L59" t="s">
        <v>70</v>
      </c>
      <c r="M59">
        <f>M43</f>
        <v>12</v>
      </c>
      <c r="N59" t="s">
        <v>69</v>
      </c>
      <c r="O59">
        <f>O43</f>
        <v>1</v>
      </c>
      <c r="P59" t="s">
        <v>73</v>
      </c>
    </row>
    <row r="60" spans="1:16" ht="18" thickBot="1">
      <c r="A60" s="18" t="s">
        <v>35</v>
      </c>
    </row>
    <row r="61" spans="1:16" ht="36" customHeight="1">
      <c r="A61" s="24" t="s">
        <v>36</v>
      </c>
      <c r="B61" s="136" t="s">
        <v>37</v>
      </c>
      <c r="C61" s="136"/>
      <c r="D61" s="136"/>
      <c r="E61" s="19" t="s">
        <v>38</v>
      </c>
      <c r="F61" s="29" t="s">
        <v>39</v>
      </c>
      <c r="G61" s="30" t="s">
        <v>63</v>
      </c>
      <c r="H61" s="136" t="s">
        <v>40</v>
      </c>
      <c r="I61" s="136"/>
      <c r="J61" s="136"/>
      <c r="K61" s="136"/>
      <c r="L61" s="136"/>
    </row>
    <row r="62" spans="1:16" ht="30" customHeight="1">
      <c r="A62" s="31" t="s">
        <v>41</v>
      </c>
      <c r="B62" s="137"/>
      <c r="C62" s="137"/>
      <c r="D62" s="137"/>
      <c r="E62" s="15"/>
      <c r="F62" s="15"/>
      <c r="G62" s="15"/>
      <c r="H62" s="137" t="s">
        <v>42</v>
      </c>
      <c r="I62" s="137"/>
      <c r="J62" s="137"/>
      <c r="K62" s="137"/>
      <c r="L62" s="137"/>
    </row>
    <row r="63" spans="1:16" ht="30" customHeight="1" thickBot="1">
      <c r="A63" s="32" t="s">
        <v>43</v>
      </c>
      <c r="B63" s="137"/>
      <c r="C63" s="137"/>
      <c r="D63" s="137"/>
      <c r="E63" s="15"/>
      <c r="F63" s="15"/>
      <c r="G63" s="15"/>
      <c r="H63" s="137" t="s">
        <v>42</v>
      </c>
      <c r="I63" s="137"/>
      <c r="J63" s="137"/>
      <c r="K63" s="137"/>
      <c r="L63" s="137"/>
    </row>
    <row r="64" spans="1:16" ht="30" customHeight="1" thickBot="1">
      <c r="A64" s="32" t="s">
        <v>44</v>
      </c>
      <c r="B64" s="137"/>
      <c r="C64" s="137"/>
      <c r="D64" s="137"/>
      <c r="E64" s="15"/>
      <c r="F64" s="15"/>
      <c r="G64" s="15"/>
      <c r="H64" s="137" t="s">
        <v>42</v>
      </c>
      <c r="I64" s="137"/>
      <c r="J64" s="137"/>
      <c r="K64" s="137"/>
      <c r="L64" s="137"/>
    </row>
    <row r="65" spans="1:12" ht="30" customHeight="1" thickBot="1">
      <c r="A65" s="32" t="s">
        <v>45</v>
      </c>
      <c r="B65" s="137"/>
      <c r="C65" s="137"/>
      <c r="D65" s="137"/>
      <c r="E65" s="15"/>
      <c r="F65" s="15"/>
      <c r="G65" s="15"/>
      <c r="H65" s="137" t="s">
        <v>42</v>
      </c>
      <c r="I65" s="137"/>
      <c r="J65" s="137"/>
      <c r="K65" s="137"/>
      <c r="L65" s="137"/>
    </row>
    <row r="66" spans="1:12" ht="27.75" customHeight="1" thickBot="1">
      <c r="A66" s="32" t="s">
        <v>16</v>
      </c>
      <c r="B66" s="137"/>
      <c r="C66" s="137"/>
      <c r="D66" s="137"/>
      <c r="E66" s="15"/>
      <c r="F66" s="15"/>
      <c r="G66" s="15"/>
      <c r="H66" s="137" t="s">
        <v>42</v>
      </c>
      <c r="I66" s="137"/>
      <c r="J66" s="137"/>
      <c r="K66" s="137"/>
      <c r="L66" s="137"/>
    </row>
    <row r="67" spans="1:12" ht="28.5" customHeight="1" thickBot="1">
      <c r="A67" s="32" t="s">
        <v>46</v>
      </c>
      <c r="B67" s="137"/>
      <c r="C67" s="137"/>
      <c r="D67" s="137"/>
      <c r="E67" s="20"/>
      <c r="F67" s="15"/>
      <c r="G67" s="15"/>
      <c r="H67" s="148"/>
      <c r="I67" s="149"/>
      <c r="J67" s="149"/>
      <c r="K67" s="149"/>
      <c r="L67" s="150"/>
    </row>
    <row r="68" spans="1:12" ht="23.25" customHeight="1">
      <c r="A68" s="21" t="s">
        <v>47</v>
      </c>
    </row>
    <row r="69" spans="1:12" ht="24.75" customHeight="1">
      <c r="A69" s="21" t="s">
        <v>50</v>
      </c>
    </row>
    <row r="70" spans="1:12" ht="27.75" customHeight="1">
      <c r="A70" s="21" t="s">
        <v>48</v>
      </c>
    </row>
    <row r="71" spans="1:12" ht="27" customHeight="1">
      <c r="A71" s="22" t="s">
        <v>49</v>
      </c>
    </row>
  </sheetData>
  <mergeCells count="69">
    <mergeCell ref="W7:W9"/>
    <mergeCell ref="B65:D65"/>
    <mergeCell ref="H65:L65"/>
    <mergeCell ref="B45:D45"/>
    <mergeCell ref="H45:L45"/>
    <mergeCell ref="H46:L46"/>
    <mergeCell ref="H47:L47"/>
    <mergeCell ref="H48:L48"/>
    <mergeCell ref="H49:L49"/>
    <mergeCell ref="B48:D48"/>
    <mergeCell ref="B49:D49"/>
    <mergeCell ref="B50:D50"/>
    <mergeCell ref="J43:K43"/>
    <mergeCell ref="H51:L51"/>
    <mergeCell ref="B61:D61"/>
    <mergeCell ref="O8:O9"/>
    <mergeCell ref="B67:D67"/>
    <mergeCell ref="H67:L67"/>
    <mergeCell ref="B62:D62"/>
    <mergeCell ref="H62:L62"/>
    <mergeCell ref="B63:D63"/>
    <mergeCell ref="H63:L63"/>
    <mergeCell ref="B64:D64"/>
    <mergeCell ref="H64:L64"/>
    <mergeCell ref="B66:D66"/>
    <mergeCell ref="H66:L66"/>
    <mergeCell ref="A1:C6"/>
    <mergeCell ref="A7:O7"/>
    <mergeCell ref="A8:A9"/>
    <mergeCell ref="B8:B9"/>
    <mergeCell ref="C8:C9"/>
    <mergeCell ref="D8:D9"/>
    <mergeCell ref="E8:E9"/>
    <mergeCell ref="F8:F9"/>
    <mergeCell ref="G8:G9"/>
    <mergeCell ref="H8:H9"/>
    <mergeCell ref="K8:K9"/>
    <mergeCell ref="L8:L9"/>
    <mergeCell ref="M8:M9"/>
    <mergeCell ref="N8:N9"/>
    <mergeCell ref="H6:P6"/>
    <mergeCell ref="D1:G3"/>
    <mergeCell ref="H61:L61"/>
    <mergeCell ref="B51:D51"/>
    <mergeCell ref="B58:J58"/>
    <mergeCell ref="J59:K59"/>
    <mergeCell ref="D26:E26"/>
    <mergeCell ref="H50:L50"/>
    <mergeCell ref="B46:D46"/>
    <mergeCell ref="B47:D47"/>
    <mergeCell ref="U7:U9"/>
    <mergeCell ref="V7:V9"/>
    <mergeCell ref="B37:O37"/>
    <mergeCell ref="B38:O38"/>
    <mergeCell ref="B39:O39"/>
    <mergeCell ref="A33:H33"/>
    <mergeCell ref="Q7:Q9"/>
    <mergeCell ref="R7:R9"/>
    <mergeCell ref="S7:S9"/>
    <mergeCell ref="T7:T9"/>
    <mergeCell ref="P8:P9"/>
    <mergeCell ref="D11:E11"/>
    <mergeCell ref="J8:J9"/>
    <mergeCell ref="H1:P1"/>
    <mergeCell ref="H2:P2"/>
    <mergeCell ref="H3:P3"/>
    <mergeCell ref="D4:G5"/>
    <mergeCell ref="H4:P4"/>
    <mergeCell ref="H5:M5"/>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horizont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view="pageLayout" topLeftCell="C1" zoomScale="148" zoomScaleNormal="100" zoomScaleSheetLayoutView="100" zoomScalePageLayoutView="148" workbookViewId="0">
      <selection activeCell="D4" sqref="D4:O4"/>
    </sheetView>
  </sheetViews>
  <sheetFormatPr defaultRowHeight="16.5"/>
  <cols>
    <col min="1" max="1" width="6.25" customWidth="1"/>
    <col min="2" max="2" width="8.375" customWidth="1"/>
    <col min="3" max="3" width="3.625" customWidth="1"/>
    <col min="4" max="4" width="7.75" customWidth="1"/>
    <col min="5" max="5" width="10.875" customWidth="1"/>
    <col min="6" max="6" width="10.75" customWidth="1"/>
    <col min="7" max="7" width="11.125" customWidth="1"/>
    <col min="8" max="8" width="12.625" customWidth="1"/>
    <col min="9" max="9" width="3.625" customWidth="1"/>
    <col min="10" max="10" width="3" customWidth="1"/>
    <col min="11" max="13" width="3.625" customWidth="1"/>
    <col min="14" max="14" width="2.875" customWidth="1"/>
    <col min="15" max="15" width="2.75" customWidth="1"/>
    <col min="16" max="16" width="5" customWidth="1"/>
    <col min="17" max="17" width="4.25" customWidth="1"/>
    <col min="18" max="18" width="3.625" customWidth="1"/>
    <col min="19" max="19" width="4.625" customWidth="1"/>
    <col min="20" max="21" width="3.625" customWidth="1"/>
    <col min="22" max="22" width="5.5" customWidth="1"/>
  </cols>
  <sheetData>
    <row r="1" spans="1:23">
      <c r="A1" s="142"/>
      <c r="B1" s="142"/>
      <c r="C1" s="142"/>
      <c r="D1" s="155" t="s">
        <v>84</v>
      </c>
      <c r="E1" s="155"/>
      <c r="F1" s="155"/>
      <c r="G1" s="155"/>
      <c r="H1" s="155"/>
      <c r="I1" s="155"/>
      <c r="J1" s="155"/>
      <c r="K1" s="155"/>
      <c r="L1" s="155"/>
      <c r="M1" s="155"/>
      <c r="N1" s="155"/>
      <c r="O1" s="155"/>
    </row>
    <row r="2" spans="1:23">
      <c r="A2" s="142"/>
      <c r="B2" s="142"/>
      <c r="C2" s="142"/>
      <c r="D2" s="155" t="s">
        <v>97</v>
      </c>
      <c r="E2" s="155"/>
      <c r="F2" s="155"/>
      <c r="G2" s="155"/>
      <c r="H2" s="155"/>
      <c r="I2" s="155"/>
      <c r="J2" s="155"/>
      <c r="K2" s="155"/>
      <c r="L2" s="155"/>
      <c r="M2" s="155"/>
      <c r="N2" s="155"/>
      <c r="O2" s="155"/>
    </row>
    <row r="3" spans="1:23">
      <c r="A3" s="142"/>
      <c r="B3" s="142"/>
      <c r="C3" s="142"/>
      <c r="D3" s="156" t="s">
        <v>9</v>
      </c>
      <c r="E3" s="156"/>
      <c r="F3" s="156"/>
      <c r="G3" s="156"/>
      <c r="H3" s="156"/>
      <c r="I3" s="156"/>
      <c r="J3" s="156"/>
      <c r="K3" s="156"/>
      <c r="L3" s="156"/>
      <c r="M3" s="156"/>
      <c r="N3" s="156"/>
      <c r="O3" s="156"/>
    </row>
    <row r="4" spans="1:23">
      <c r="A4" s="142"/>
      <c r="B4" s="142"/>
      <c r="C4" s="142"/>
      <c r="D4" s="155" t="s">
        <v>173</v>
      </c>
      <c r="E4" s="155"/>
      <c r="F4" s="155"/>
      <c r="G4" s="155"/>
      <c r="H4" s="155"/>
      <c r="I4" s="155"/>
      <c r="J4" s="155"/>
      <c r="K4" s="155"/>
      <c r="L4" s="155"/>
      <c r="M4" s="155"/>
      <c r="N4" s="155"/>
      <c r="O4" s="155"/>
    </row>
    <row r="5" spans="1:23">
      <c r="A5" s="142"/>
      <c r="B5" s="142"/>
      <c r="C5" s="142"/>
      <c r="D5" s="155" t="s">
        <v>174</v>
      </c>
      <c r="E5" s="155"/>
      <c r="F5" s="155"/>
      <c r="G5" s="155"/>
      <c r="H5" s="155"/>
      <c r="I5" s="155"/>
      <c r="J5" s="155"/>
      <c r="K5" s="155"/>
      <c r="L5" s="155"/>
      <c r="M5" s="155"/>
      <c r="N5" s="155"/>
      <c r="O5" s="155"/>
    </row>
    <row r="6" spans="1:23">
      <c r="A6" s="142"/>
      <c r="B6" s="142"/>
      <c r="C6" s="142"/>
      <c r="D6" s="155" t="s">
        <v>19</v>
      </c>
      <c r="E6" s="155"/>
      <c r="F6" s="155"/>
      <c r="G6" s="155"/>
      <c r="H6" s="155"/>
      <c r="I6" s="155"/>
      <c r="J6" s="155"/>
      <c r="K6" s="155"/>
      <c r="L6" s="155"/>
      <c r="M6" s="155"/>
      <c r="N6" s="155"/>
      <c r="O6" s="155"/>
    </row>
    <row r="7" spans="1:23" ht="19.5" customHeight="1">
      <c r="A7" s="143" t="s">
        <v>172</v>
      </c>
      <c r="B7" s="143"/>
      <c r="C7" s="143"/>
      <c r="D7" s="143"/>
      <c r="E7" s="143"/>
      <c r="F7" s="143"/>
      <c r="G7" s="143"/>
      <c r="H7" s="143"/>
      <c r="I7" s="143"/>
      <c r="J7" s="143"/>
      <c r="K7" s="143"/>
      <c r="L7" s="143"/>
      <c r="M7" s="143"/>
      <c r="N7" s="143"/>
      <c r="O7" s="143"/>
      <c r="Q7" s="123" t="s">
        <v>20</v>
      </c>
      <c r="R7" s="128" t="s">
        <v>21</v>
      </c>
      <c r="S7" s="123" t="s">
        <v>22</v>
      </c>
      <c r="T7" s="123" t="s">
        <v>23</v>
      </c>
      <c r="U7" s="123" t="s">
        <v>24</v>
      </c>
      <c r="V7" s="123" t="s">
        <v>25</v>
      </c>
      <c r="W7" s="131" t="s">
        <v>33</v>
      </c>
    </row>
    <row r="8" spans="1:23" ht="21.75" customHeight="1">
      <c r="A8" s="144" t="s">
        <v>0</v>
      </c>
      <c r="B8" s="145" t="s">
        <v>10</v>
      </c>
      <c r="C8" s="145" t="s">
        <v>11</v>
      </c>
      <c r="D8" s="145" t="s">
        <v>12</v>
      </c>
      <c r="E8" s="145" t="s">
        <v>13</v>
      </c>
      <c r="F8" s="145" t="s">
        <v>14</v>
      </c>
      <c r="G8" s="145" t="s">
        <v>15</v>
      </c>
      <c r="H8" s="145" t="s">
        <v>16</v>
      </c>
      <c r="I8" s="5" t="s">
        <v>1</v>
      </c>
      <c r="J8" s="135" t="s">
        <v>20</v>
      </c>
      <c r="K8" s="146" t="s">
        <v>21</v>
      </c>
      <c r="L8" s="135" t="s">
        <v>22</v>
      </c>
      <c r="M8" s="135" t="s">
        <v>23</v>
      </c>
      <c r="N8" s="135" t="s">
        <v>24</v>
      </c>
      <c r="O8" s="135" t="s">
        <v>25</v>
      </c>
      <c r="P8" s="131" t="s">
        <v>33</v>
      </c>
      <c r="Q8" s="124"/>
      <c r="R8" s="129"/>
      <c r="S8" s="124"/>
      <c r="T8" s="124"/>
      <c r="U8" s="124"/>
      <c r="V8" s="124"/>
      <c r="W8" s="151"/>
    </row>
    <row r="9" spans="1:23" ht="15.75" customHeight="1">
      <c r="A9" s="144"/>
      <c r="B9" s="145"/>
      <c r="C9" s="145"/>
      <c r="D9" s="145"/>
      <c r="E9" s="145"/>
      <c r="F9" s="145"/>
      <c r="G9" s="145"/>
      <c r="H9" s="145"/>
      <c r="I9" s="5" t="s">
        <v>18</v>
      </c>
      <c r="J9" s="135"/>
      <c r="K9" s="146"/>
      <c r="L9" s="135"/>
      <c r="M9" s="135"/>
      <c r="N9" s="135"/>
      <c r="O9" s="135"/>
      <c r="P9" s="132"/>
      <c r="Q9" s="125"/>
      <c r="R9" s="130"/>
      <c r="S9" s="125"/>
      <c r="T9" s="125"/>
      <c r="U9" s="125"/>
      <c r="V9" s="125"/>
      <c r="W9" s="152"/>
    </row>
    <row r="10" spans="1:23" ht="21.75" customHeight="1">
      <c r="A10" s="57">
        <f>'109.12'!A10</f>
        <v>1</v>
      </c>
      <c r="B10" s="27">
        <f>'109.12'!B10</f>
        <v>44166</v>
      </c>
      <c r="C10" s="11" t="str">
        <f>'109.12'!C10</f>
        <v>二</v>
      </c>
      <c r="D10" s="35" t="s">
        <v>78</v>
      </c>
      <c r="E10" s="35" t="s">
        <v>122</v>
      </c>
      <c r="F10" s="35" t="s">
        <v>183</v>
      </c>
      <c r="G10" s="35" t="s">
        <v>64</v>
      </c>
      <c r="H10" s="50" t="s">
        <v>123</v>
      </c>
      <c r="I10" s="6" t="s">
        <v>1</v>
      </c>
      <c r="J10" s="7">
        <v>5</v>
      </c>
      <c r="K10" s="6">
        <v>2.2000000000000002</v>
      </c>
      <c r="L10" s="6">
        <v>1.7</v>
      </c>
      <c r="M10" s="6">
        <v>2.2999999999999998</v>
      </c>
      <c r="N10" s="6">
        <v>1</v>
      </c>
      <c r="O10" s="6"/>
      <c r="P10" s="26">
        <f t="shared" ref="P10:P25" si="0">W10</f>
        <v>709.9</v>
      </c>
      <c r="Q10" s="7">
        <f t="shared" ref="Q10:Q28" si="1">J10*68</f>
        <v>340</v>
      </c>
      <c r="R10" s="6">
        <f t="shared" ref="R10:R28" si="2">K10*72</f>
        <v>158.4</v>
      </c>
      <c r="S10" s="6">
        <f t="shared" ref="S10:S28" si="3">L10*40</f>
        <v>68</v>
      </c>
      <c r="T10" s="6">
        <f t="shared" ref="T10:T31" si="4">M10*45</f>
        <v>103.49999999999999</v>
      </c>
      <c r="U10" s="6">
        <f t="shared" ref="U10:U28" si="5">N10*40</f>
        <v>40</v>
      </c>
      <c r="V10" s="6">
        <f t="shared" ref="V10:V28" si="6">O10*120</f>
        <v>0</v>
      </c>
      <c r="W10" s="10">
        <f>SUM(Q10:V10)</f>
        <v>709.9</v>
      </c>
    </row>
    <row r="11" spans="1:23" ht="21.75" customHeight="1">
      <c r="A11" s="57">
        <f>'109.12'!A11</f>
        <v>2</v>
      </c>
      <c r="B11" s="27">
        <f>'109.12'!B11</f>
        <v>44167</v>
      </c>
      <c r="C11" s="11" t="str">
        <f>'109.12'!C11</f>
        <v>三</v>
      </c>
      <c r="D11" s="133" t="s">
        <v>187</v>
      </c>
      <c r="E11" s="134"/>
      <c r="F11" s="35" t="s">
        <v>75</v>
      </c>
      <c r="G11" s="35" t="s">
        <v>124</v>
      </c>
      <c r="H11" s="35" t="s">
        <v>125</v>
      </c>
      <c r="I11" s="6" t="s">
        <v>18</v>
      </c>
      <c r="J11" s="7">
        <v>5</v>
      </c>
      <c r="K11" s="6">
        <v>2</v>
      </c>
      <c r="L11" s="6">
        <v>1</v>
      </c>
      <c r="M11" s="6">
        <v>2.2000000000000002</v>
      </c>
      <c r="N11" s="6"/>
      <c r="O11" s="6">
        <v>1</v>
      </c>
      <c r="P11" s="26">
        <f t="shared" si="0"/>
        <v>743</v>
      </c>
      <c r="Q11" s="7">
        <f t="shared" si="1"/>
        <v>340</v>
      </c>
      <c r="R11" s="6">
        <f t="shared" si="2"/>
        <v>144</v>
      </c>
      <c r="S11" s="6">
        <f t="shared" si="3"/>
        <v>40</v>
      </c>
      <c r="T11" s="6">
        <f t="shared" si="4"/>
        <v>99.000000000000014</v>
      </c>
      <c r="U11" s="6">
        <f t="shared" si="5"/>
        <v>0</v>
      </c>
      <c r="V11" s="6">
        <f t="shared" si="6"/>
        <v>120</v>
      </c>
      <c r="W11" s="10">
        <f t="shared" ref="W11:W32" si="7">SUM(Q11:V11)</f>
        <v>743</v>
      </c>
    </row>
    <row r="12" spans="1:23" ht="21.75" customHeight="1">
      <c r="A12" s="77">
        <f>'109.12'!A12</f>
        <v>3</v>
      </c>
      <c r="B12" s="27">
        <f>'109.12'!B12</f>
        <v>44168</v>
      </c>
      <c r="C12" s="11" t="str">
        <f>'109.12'!C12</f>
        <v>四</v>
      </c>
      <c r="D12" s="35" t="s">
        <v>32</v>
      </c>
      <c r="E12" s="35" t="s">
        <v>126</v>
      </c>
      <c r="F12" s="35" t="s">
        <v>77</v>
      </c>
      <c r="G12" s="47" t="s">
        <v>52</v>
      </c>
      <c r="H12" s="35" t="s">
        <v>127</v>
      </c>
      <c r="I12" s="41"/>
      <c r="J12" s="7">
        <v>5</v>
      </c>
      <c r="K12" s="7">
        <v>2.2000000000000002</v>
      </c>
      <c r="L12" s="7">
        <v>1.5</v>
      </c>
      <c r="M12" s="7">
        <v>2.2999999999999998</v>
      </c>
      <c r="N12" s="7"/>
      <c r="O12" s="7"/>
      <c r="P12" s="26">
        <f t="shared" si="0"/>
        <v>661.9</v>
      </c>
      <c r="Q12" s="7">
        <f t="shared" si="1"/>
        <v>340</v>
      </c>
      <c r="R12" s="6">
        <f t="shared" si="2"/>
        <v>158.4</v>
      </c>
      <c r="S12" s="6">
        <f t="shared" si="3"/>
        <v>60</v>
      </c>
      <c r="T12" s="6">
        <f t="shared" si="4"/>
        <v>103.49999999999999</v>
      </c>
      <c r="U12" s="6">
        <f t="shared" si="5"/>
        <v>0</v>
      </c>
      <c r="V12" s="6">
        <f t="shared" si="6"/>
        <v>0</v>
      </c>
      <c r="W12" s="10">
        <f t="shared" si="7"/>
        <v>661.9</v>
      </c>
    </row>
    <row r="13" spans="1:23" ht="21" customHeight="1">
      <c r="A13" s="77">
        <f>'109.12'!A13</f>
        <v>4</v>
      </c>
      <c r="B13" s="27">
        <f>'109.12'!B13</f>
        <v>44169</v>
      </c>
      <c r="C13" s="11" t="str">
        <f>'109.12'!C13</f>
        <v>五</v>
      </c>
      <c r="D13" s="35" t="s">
        <v>31</v>
      </c>
      <c r="E13" s="35" t="s">
        <v>158</v>
      </c>
      <c r="F13" s="55" t="s">
        <v>53</v>
      </c>
      <c r="G13" s="52" t="s">
        <v>121</v>
      </c>
      <c r="H13" s="56" t="s">
        <v>128</v>
      </c>
      <c r="I13" s="6" t="s">
        <v>1</v>
      </c>
      <c r="J13" s="7">
        <v>5</v>
      </c>
      <c r="K13" s="6">
        <v>2</v>
      </c>
      <c r="L13" s="6">
        <v>1.7</v>
      </c>
      <c r="M13" s="6">
        <v>2.5</v>
      </c>
      <c r="N13" s="6">
        <v>1</v>
      </c>
      <c r="O13" s="6"/>
      <c r="P13" s="26">
        <f t="shared" si="0"/>
        <v>704.5</v>
      </c>
      <c r="Q13" s="7">
        <f t="shared" si="1"/>
        <v>340</v>
      </c>
      <c r="R13" s="6">
        <f t="shared" si="2"/>
        <v>144</v>
      </c>
      <c r="S13" s="6">
        <f t="shared" si="3"/>
        <v>68</v>
      </c>
      <c r="T13" s="6">
        <f t="shared" si="4"/>
        <v>112.5</v>
      </c>
      <c r="U13" s="6">
        <f t="shared" si="5"/>
        <v>40</v>
      </c>
      <c r="V13" s="6">
        <f t="shared" si="6"/>
        <v>0</v>
      </c>
      <c r="W13" s="10">
        <f t="shared" si="7"/>
        <v>704.5</v>
      </c>
    </row>
    <row r="14" spans="1:23" ht="20.25" customHeight="1">
      <c r="A14" s="77">
        <f>'109.12'!A14</f>
        <v>5</v>
      </c>
      <c r="B14" s="27">
        <f>'109.12'!B14</f>
        <v>44172</v>
      </c>
      <c r="C14" s="11" t="str">
        <f>'109.12'!C14</f>
        <v>一</v>
      </c>
      <c r="D14" s="35" t="s">
        <v>31</v>
      </c>
      <c r="E14" s="35" t="s">
        <v>57</v>
      </c>
      <c r="F14" s="55" t="s">
        <v>77</v>
      </c>
      <c r="G14" s="94" t="s">
        <v>98</v>
      </c>
      <c r="H14" s="36" t="s">
        <v>80</v>
      </c>
      <c r="I14" s="7"/>
      <c r="J14" s="7">
        <v>5</v>
      </c>
      <c r="K14" s="7">
        <v>2.2999999999999998</v>
      </c>
      <c r="L14" s="7">
        <v>1.3</v>
      </c>
      <c r="M14" s="7">
        <v>2.5</v>
      </c>
      <c r="N14" s="7"/>
      <c r="O14" s="7"/>
      <c r="P14" s="26">
        <f t="shared" si="0"/>
        <v>670.1</v>
      </c>
      <c r="Q14" s="7">
        <f t="shared" si="1"/>
        <v>340</v>
      </c>
      <c r="R14" s="6">
        <f t="shared" si="2"/>
        <v>165.6</v>
      </c>
      <c r="S14" s="6">
        <f t="shared" si="3"/>
        <v>52</v>
      </c>
      <c r="T14" s="6">
        <f t="shared" si="4"/>
        <v>112.5</v>
      </c>
      <c r="U14" s="6">
        <f t="shared" si="5"/>
        <v>0</v>
      </c>
      <c r="V14" s="6">
        <f t="shared" si="6"/>
        <v>0</v>
      </c>
      <c r="W14" s="10">
        <f t="shared" si="7"/>
        <v>670.1</v>
      </c>
    </row>
    <row r="15" spans="1:23" ht="21.75" customHeight="1">
      <c r="A15" s="77">
        <f>'109.12'!A15</f>
        <v>6</v>
      </c>
      <c r="B15" s="27">
        <f>'109.12'!B15</f>
        <v>44173</v>
      </c>
      <c r="C15" s="11" t="str">
        <f>'109.12'!C15</f>
        <v>二</v>
      </c>
      <c r="D15" s="35" t="s">
        <v>79</v>
      </c>
      <c r="E15" s="54" t="s">
        <v>129</v>
      </c>
      <c r="F15" s="35" t="s">
        <v>130</v>
      </c>
      <c r="G15" s="48" t="s">
        <v>131</v>
      </c>
      <c r="H15" s="37" t="s">
        <v>132</v>
      </c>
      <c r="I15" s="6" t="s">
        <v>1</v>
      </c>
      <c r="J15" s="7">
        <v>5</v>
      </c>
      <c r="K15" s="6">
        <v>2.2999999999999998</v>
      </c>
      <c r="L15" s="6">
        <v>1.5</v>
      </c>
      <c r="M15" s="6">
        <v>2.2000000000000002</v>
      </c>
      <c r="N15" s="6">
        <v>1</v>
      </c>
      <c r="O15" s="6"/>
      <c r="P15" s="26">
        <f t="shared" si="0"/>
        <v>704.6</v>
      </c>
      <c r="Q15" s="7">
        <f t="shared" si="1"/>
        <v>340</v>
      </c>
      <c r="R15" s="6">
        <f t="shared" si="2"/>
        <v>165.6</v>
      </c>
      <c r="S15" s="6">
        <f t="shared" si="3"/>
        <v>60</v>
      </c>
      <c r="T15" s="6">
        <f t="shared" si="4"/>
        <v>99.000000000000014</v>
      </c>
      <c r="U15" s="6">
        <f t="shared" si="5"/>
        <v>40</v>
      </c>
      <c r="V15" s="6">
        <f t="shared" si="6"/>
        <v>0</v>
      </c>
      <c r="W15" s="10">
        <f t="shared" si="7"/>
        <v>704.6</v>
      </c>
    </row>
    <row r="16" spans="1:23" ht="22.5" customHeight="1">
      <c r="A16" s="77">
        <f>'109.12'!A16</f>
        <v>7</v>
      </c>
      <c r="B16" s="27">
        <f>'109.12'!B16</f>
        <v>44174</v>
      </c>
      <c r="C16" s="11" t="str">
        <f>'109.12'!C16</f>
        <v>三</v>
      </c>
      <c r="D16" s="40" t="s">
        <v>133</v>
      </c>
      <c r="E16" s="58" t="s">
        <v>134</v>
      </c>
      <c r="F16" s="51" t="s">
        <v>135</v>
      </c>
      <c r="G16" s="11" t="s">
        <v>85</v>
      </c>
      <c r="H16" s="11" t="s">
        <v>99</v>
      </c>
      <c r="I16" s="6" t="s">
        <v>18</v>
      </c>
      <c r="J16" s="7">
        <v>5</v>
      </c>
      <c r="K16" s="7">
        <v>2</v>
      </c>
      <c r="L16" s="7">
        <v>1.5</v>
      </c>
      <c r="M16" s="7">
        <v>2.2000000000000002</v>
      </c>
      <c r="N16" s="7"/>
      <c r="O16" s="7">
        <v>1</v>
      </c>
      <c r="P16" s="33">
        <f t="shared" si="0"/>
        <v>763</v>
      </c>
      <c r="Q16" s="7">
        <f t="shared" si="1"/>
        <v>340</v>
      </c>
      <c r="R16" s="6">
        <f t="shared" si="2"/>
        <v>144</v>
      </c>
      <c r="S16" s="6">
        <f t="shared" si="3"/>
        <v>60</v>
      </c>
      <c r="T16" s="6">
        <f t="shared" si="4"/>
        <v>99.000000000000014</v>
      </c>
      <c r="U16" s="6">
        <f t="shared" si="5"/>
        <v>0</v>
      </c>
      <c r="V16" s="6">
        <f t="shared" si="6"/>
        <v>120</v>
      </c>
      <c r="W16" s="10">
        <f t="shared" si="7"/>
        <v>763</v>
      </c>
    </row>
    <row r="17" spans="1:23" ht="23.25" customHeight="1">
      <c r="A17" s="77">
        <f>'109.12'!A17</f>
        <v>8</v>
      </c>
      <c r="B17" s="27">
        <f>'109.12'!B17</f>
        <v>44175</v>
      </c>
      <c r="C17" s="11" t="str">
        <f>'109.12'!C17</f>
        <v>四</v>
      </c>
      <c r="D17" s="35" t="s">
        <v>32</v>
      </c>
      <c r="E17" s="35" t="s">
        <v>55</v>
      </c>
      <c r="F17" s="35" t="s">
        <v>77</v>
      </c>
      <c r="G17" s="37" t="s">
        <v>100</v>
      </c>
      <c r="H17" s="35" t="s">
        <v>170</v>
      </c>
      <c r="I17" s="7"/>
      <c r="J17" s="7">
        <v>5</v>
      </c>
      <c r="K17" s="7">
        <v>2.1</v>
      </c>
      <c r="L17" s="7">
        <v>1.4</v>
      </c>
      <c r="M17" s="7">
        <v>3</v>
      </c>
      <c r="N17" s="7"/>
      <c r="O17" s="7"/>
      <c r="P17" s="26">
        <f t="shared" si="0"/>
        <v>682.2</v>
      </c>
      <c r="Q17" s="7">
        <f t="shared" si="1"/>
        <v>340</v>
      </c>
      <c r="R17" s="6">
        <f t="shared" si="2"/>
        <v>151.20000000000002</v>
      </c>
      <c r="S17" s="6">
        <f t="shared" si="3"/>
        <v>56</v>
      </c>
      <c r="T17" s="6">
        <f t="shared" si="4"/>
        <v>135</v>
      </c>
      <c r="U17" s="6">
        <f t="shared" si="5"/>
        <v>0</v>
      </c>
      <c r="V17" s="6">
        <f t="shared" si="6"/>
        <v>0</v>
      </c>
      <c r="W17" s="10">
        <f t="shared" si="7"/>
        <v>682.2</v>
      </c>
    </row>
    <row r="18" spans="1:23" ht="27.75" customHeight="1">
      <c r="A18" s="77">
        <f>'109.12'!A18</f>
        <v>9</v>
      </c>
      <c r="B18" s="27">
        <f>'109.12'!B18</f>
        <v>44176</v>
      </c>
      <c r="C18" s="11" t="str">
        <f>'109.12'!C18</f>
        <v>五</v>
      </c>
      <c r="D18" s="35" t="s">
        <v>31</v>
      </c>
      <c r="E18" s="35" t="s">
        <v>159</v>
      </c>
      <c r="F18" s="35" t="s">
        <v>136</v>
      </c>
      <c r="G18" s="35" t="s">
        <v>137</v>
      </c>
      <c r="H18" s="35" t="s">
        <v>56</v>
      </c>
      <c r="I18" s="6" t="s">
        <v>1</v>
      </c>
      <c r="J18" s="7">
        <v>5</v>
      </c>
      <c r="K18" s="6">
        <v>2.2000000000000002</v>
      </c>
      <c r="L18" s="6">
        <v>1.5</v>
      </c>
      <c r="M18" s="6">
        <v>2.5</v>
      </c>
      <c r="N18" s="6">
        <v>1</v>
      </c>
      <c r="O18" s="6"/>
      <c r="P18" s="26">
        <f t="shared" si="0"/>
        <v>710.9</v>
      </c>
      <c r="Q18" s="7">
        <f t="shared" si="1"/>
        <v>340</v>
      </c>
      <c r="R18" s="6">
        <f t="shared" si="2"/>
        <v>158.4</v>
      </c>
      <c r="S18" s="6">
        <f t="shared" si="3"/>
        <v>60</v>
      </c>
      <c r="T18" s="6">
        <f t="shared" si="4"/>
        <v>112.5</v>
      </c>
      <c r="U18" s="6">
        <f t="shared" si="5"/>
        <v>40</v>
      </c>
      <c r="V18" s="6">
        <f t="shared" si="6"/>
        <v>0</v>
      </c>
      <c r="W18" s="10">
        <f t="shared" si="7"/>
        <v>710.9</v>
      </c>
    </row>
    <row r="19" spans="1:23" ht="29.25" customHeight="1">
      <c r="A19" s="77">
        <f>'109.12'!A19</f>
        <v>10</v>
      </c>
      <c r="B19" s="27">
        <f>'109.12'!B19</f>
        <v>44179</v>
      </c>
      <c r="C19" s="11" t="str">
        <f>'109.12'!C19</f>
        <v xml:space="preserve">一 </v>
      </c>
      <c r="D19" s="35" t="s">
        <v>31</v>
      </c>
      <c r="E19" s="35" t="s">
        <v>160</v>
      </c>
      <c r="F19" s="35" t="s">
        <v>178</v>
      </c>
      <c r="G19" s="35" t="s">
        <v>112</v>
      </c>
      <c r="H19" s="35" t="s">
        <v>138</v>
      </c>
      <c r="I19" s="7"/>
      <c r="J19" s="7">
        <v>5</v>
      </c>
      <c r="K19" s="7">
        <v>2</v>
      </c>
      <c r="L19" s="7">
        <v>1.7</v>
      </c>
      <c r="M19" s="7">
        <v>2.6</v>
      </c>
      <c r="N19" s="7"/>
      <c r="O19" s="7"/>
      <c r="P19" s="26">
        <f t="shared" si="0"/>
        <v>669</v>
      </c>
      <c r="Q19" s="7">
        <f t="shared" si="1"/>
        <v>340</v>
      </c>
      <c r="R19" s="6">
        <f t="shared" si="2"/>
        <v>144</v>
      </c>
      <c r="S19" s="6">
        <f t="shared" si="3"/>
        <v>68</v>
      </c>
      <c r="T19" s="6">
        <f t="shared" si="4"/>
        <v>117</v>
      </c>
      <c r="U19" s="6">
        <f t="shared" si="5"/>
        <v>0</v>
      </c>
      <c r="V19" s="6">
        <f t="shared" si="6"/>
        <v>0</v>
      </c>
      <c r="W19" s="10">
        <f t="shared" si="7"/>
        <v>669</v>
      </c>
    </row>
    <row r="20" spans="1:23" ht="22.5" customHeight="1">
      <c r="A20" s="77">
        <f>'109.12'!A20</f>
        <v>11</v>
      </c>
      <c r="B20" s="27">
        <f>'109.12'!B20</f>
        <v>44180</v>
      </c>
      <c r="C20" s="11" t="str">
        <f>'109.12'!C20</f>
        <v>二</v>
      </c>
      <c r="D20" s="35" t="s">
        <v>78</v>
      </c>
      <c r="E20" s="35" t="s">
        <v>139</v>
      </c>
      <c r="F20" s="35" t="s">
        <v>214</v>
      </c>
      <c r="G20" s="35" t="s">
        <v>161</v>
      </c>
      <c r="H20" s="54" t="s">
        <v>169</v>
      </c>
      <c r="I20" s="6" t="s">
        <v>1</v>
      </c>
      <c r="J20" s="7">
        <v>5</v>
      </c>
      <c r="K20" s="7">
        <v>2</v>
      </c>
      <c r="L20" s="7">
        <v>1.4</v>
      </c>
      <c r="M20" s="7">
        <v>2.6</v>
      </c>
      <c r="N20" s="7">
        <v>1</v>
      </c>
      <c r="O20" s="7"/>
      <c r="P20" s="26">
        <f t="shared" si="0"/>
        <v>697</v>
      </c>
      <c r="Q20" s="7">
        <f t="shared" si="1"/>
        <v>340</v>
      </c>
      <c r="R20" s="6">
        <f t="shared" si="2"/>
        <v>144</v>
      </c>
      <c r="S20" s="6">
        <f t="shared" si="3"/>
        <v>56</v>
      </c>
      <c r="T20" s="6">
        <f t="shared" si="4"/>
        <v>117</v>
      </c>
      <c r="U20" s="6">
        <f t="shared" si="5"/>
        <v>40</v>
      </c>
      <c r="V20" s="6">
        <f t="shared" si="6"/>
        <v>0</v>
      </c>
      <c r="W20" s="10">
        <f t="shared" si="7"/>
        <v>697</v>
      </c>
    </row>
    <row r="21" spans="1:23" ht="21.75" customHeight="1">
      <c r="A21" s="77">
        <f>'109.12'!A21</f>
        <v>12</v>
      </c>
      <c r="B21" s="27">
        <f>'109.12'!B21</f>
        <v>44181</v>
      </c>
      <c r="C21" s="11" t="str">
        <f>'109.12'!C21</f>
        <v>三</v>
      </c>
      <c r="D21" s="133" t="s">
        <v>140</v>
      </c>
      <c r="E21" s="134"/>
      <c r="F21" s="37" t="s">
        <v>141</v>
      </c>
      <c r="G21" s="35" t="s">
        <v>86</v>
      </c>
      <c r="H21" s="35" t="s">
        <v>96</v>
      </c>
      <c r="I21" s="42" t="s">
        <v>66</v>
      </c>
      <c r="J21" s="7">
        <v>5</v>
      </c>
      <c r="K21" s="6">
        <v>2.1</v>
      </c>
      <c r="L21" s="6">
        <v>1.3</v>
      </c>
      <c r="M21" s="6">
        <v>2</v>
      </c>
      <c r="N21" s="6"/>
      <c r="O21" s="6">
        <v>1</v>
      </c>
      <c r="P21" s="26">
        <f t="shared" si="0"/>
        <v>753.2</v>
      </c>
      <c r="Q21" s="7">
        <f t="shared" si="1"/>
        <v>340</v>
      </c>
      <c r="R21" s="6">
        <f t="shared" si="2"/>
        <v>151.20000000000002</v>
      </c>
      <c r="S21" s="6">
        <f t="shared" si="3"/>
        <v>52</v>
      </c>
      <c r="T21" s="6">
        <f t="shared" si="4"/>
        <v>90</v>
      </c>
      <c r="U21" s="6">
        <f t="shared" si="5"/>
        <v>0</v>
      </c>
      <c r="V21" s="6">
        <f t="shared" si="6"/>
        <v>120</v>
      </c>
      <c r="W21" s="10">
        <f t="shared" si="7"/>
        <v>753.2</v>
      </c>
    </row>
    <row r="22" spans="1:23" ht="21.75" customHeight="1">
      <c r="A22" s="77">
        <f>'109.12'!A22</f>
        <v>13</v>
      </c>
      <c r="B22" s="27">
        <f>'109.12'!B22</f>
        <v>44182</v>
      </c>
      <c r="C22" s="11" t="str">
        <f>'109.12'!C22</f>
        <v>四</v>
      </c>
      <c r="D22" s="35" t="s">
        <v>81</v>
      </c>
      <c r="E22" s="35" t="s">
        <v>67</v>
      </c>
      <c r="F22" s="35" t="s">
        <v>77</v>
      </c>
      <c r="G22" s="35" t="s">
        <v>142</v>
      </c>
      <c r="H22" s="35" t="s">
        <v>204</v>
      </c>
      <c r="I22" s="6" t="s">
        <v>59</v>
      </c>
      <c r="J22" s="7">
        <v>5</v>
      </c>
      <c r="K22" s="6">
        <v>2</v>
      </c>
      <c r="L22" s="6">
        <v>1.5</v>
      </c>
      <c r="M22" s="6">
        <v>2.2000000000000002</v>
      </c>
      <c r="N22" s="6">
        <v>1</v>
      </c>
      <c r="O22" s="6"/>
      <c r="P22" s="26">
        <f t="shared" si="0"/>
        <v>683</v>
      </c>
      <c r="Q22" s="7">
        <f t="shared" si="1"/>
        <v>340</v>
      </c>
      <c r="R22" s="6">
        <f t="shared" si="2"/>
        <v>144</v>
      </c>
      <c r="S22" s="6">
        <f t="shared" si="3"/>
        <v>60</v>
      </c>
      <c r="T22" s="6">
        <f t="shared" si="4"/>
        <v>99.000000000000014</v>
      </c>
      <c r="U22" s="6">
        <f t="shared" si="5"/>
        <v>40</v>
      </c>
      <c r="V22" s="6">
        <f t="shared" si="6"/>
        <v>0</v>
      </c>
      <c r="W22" s="10">
        <f t="shared" si="7"/>
        <v>683</v>
      </c>
    </row>
    <row r="23" spans="1:23" ht="18" customHeight="1">
      <c r="A23" s="77">
        <f>'109.12'!A23</f>
        <v>14</v>
      </c>
      <c r="B23" s="27">
        <f>'109.12'!B23</f>
        <v>44183</v>
      </c>
      <c r="C23" s="11" t="str">
        <f>'109.12'!C23</f>
        <v>五</v>
      </c>
      <c r="D23" s="35" t="s">
        <v>31</v>
      </c>
      <c r="E23" s="35" t="s">
        <v>95</v>
      </c>
      <c r="F23" s="35" t="s">
        <v>58</v>
      </c>
      <c r="G23" s="35" t="s">
        <v>205</v>
      </c>
      <c r="H23" s="37" t="s">
        <v>143</v>
      </c>
      <c r="J23" s="7">
        <v>5</v>
      </c>
      <c r="K23" s="7">
        <v>2.2999999999999998</v>
      </c>
      <c r="L23" s="7">
        <v>1.8</v>
      </c>
      <c r="M23" s="7">
        <v>2.5</v>
      </c>
      <c r="N23" s="7"/>
      <c r="O23" s="7"/>
      <c r="P23" s="26">
        <f t="shared" si="0"/>
        <v>690.1</v>
      </c>
      <c r="Q23" s="7">
        <f t="shared" si="1"/>
        <v>340</v>
      </c>
      <c r="R23" s="6">
        <f t="shared" si="2"/>
        <v>165.6</v>
      </c>
      <c r="S23" s="6">
        <f t="shared" si="3"/>
        <v>72</v>
      </c>
      <c r="T23" s="6">
        <f t="shared" si="4"/>
        <v>112.5</v>
      </c>
      <c r="U23" s="6">
        <f t="shared" si="5"/>
        <v>0</v>
      </c>
      <c r="V23" s="6">
        <f t="shared" si="6"/>
        <v>0</v>
      </c>
      <c r="W23" s="10">
        <f t="shared" si="7"/>
        <v>690.1</v>
      </c>
    </row>
    <row r="24" spans="1:23" ht="21" customHeight="1">
      <c r="A24" s="77">
        <f>'109.12'!A24</f>
        <v>15</v>
      </c>
      <c r="B24" s="27">
        <f>'109.12'!B24</f>
        <v>44186</v>
      </c>
      <c r="C24" s="11" t="str">
        <f>'109.12'!C24</f>
        <v xml:space="preserve">一 </v>
      </c>
      <c r="D24" s="35" t="s">
        <v>31</v>
      </c>
      <c r="E24" s="38" t="s">
        <v>113</v>
      </c>
      <c r="F24" s="39" t="s">
        <v>211</v>
      </c>
      <c r="G24" s="38" t="s">
        <v>60</v>
      </c>
      <c r="H24" s="38" t="s">
        <v>61</v>
      </c>
      <c r="I24" s="43"/>
      <c r="J24" s="7">
        <v>5</v>
      </c>
      <c r="K24" s="6">
        <v>2.1</v>
      </c>
      <c r="L24" s="6">
        <v>1.6</v>
      </c>
      <c r="M24" s="6">
        <v>2.2999999999999998</v>
      </c>
      <c r="N24" s="6"/>
      <c r="O24" s="6"/>
      <c r="P24" s="26">
        <f t="shared" si="0"/>
        <v>658.7</v>
      </c>
      <c r="Q24" s="7">
        <f t="shared" si="1"/>
        <v>340</v>
      </c>
      <c r="R24" s="6">
        <f t="shared" si="2"/>
        <v>151.20000000000002</v>
      </c>
      <c r="S24" s="6">
        <f t="shared" si="3"/>
        <v>64</v>
      </c>
      <c r="T24" s="6">
        <f t="shared" si="4"/>
        <v>103.49999999999999</v>
      </c>
      <c r="U24" s="6">
        <f t="shared" si="5"/>
        <v>0</v>
      </c>
      <c r="V24" s="6">
        <f t="shared" si="6"/>
        <v>0</v>
      </c>
      <c r="W24" s="10">
        <f t="shared" si="7"/>
        <v>658.7</v>
      </c>
    </row>
    <row r="25" spans="1:23" ht="22.5" customHeight="1">
      <c r="A25" s="77">
        <f>'109.12'!A25</f>
        <v>16</v>
      </c>
      <c r="B25" s="27">
        <f>'109.12'!B25</f>
        <v>44187</v>
      </c>
      <c r="C25" s="11" t="str">
        <f>'109.12'!C25</f>
        <v>二</v>
      </c>
      <c r="D25" s="35" t="s">
        <v>78</v>
      </c>
      <c r="E25" s="35" t="s">
        <v>144</v>
      </c>
      <c r="F25" s="35" t="s">
        <v>206</v>
      </c>
      <c r="G25" s="38" t="s">
        <v>166</v>
      </c>
      <c r="H25" s="37" t="s">
        <v>167</v>
      </c>
      <c r="I25" s="6" t="s">
        <v>59</v>
      </c>
      <c r="J25" s="7">
        <v>5</v>
      </c>
      <c r="K25" s="6">
        <v>2.1</v>
      </c>
      <c r="L25" s="6">
        <v>1.6</v>
      </c>
      <c r="M25" s="6">
        <v>2.2999999999999998</v>
      </c>
      <c r="N25" s="6">
        <v>1</v>
      </c>
      <c r="O25" s="6"/>
      <c r="P25" s="26">
        <f t="shared" si="0"/>
        <v>698.7</v>
      </c>
      <c r="Q25" s="7">
        <f t="shared" si="1"/>
        <v>340</v>
      </c>
      <c r="R25" s="6">
        <f t="shared" si="2"/>
        <v>151.20000000000002</v>
      </c>
      <c r="S25" s="6">
        <f t="shared" si="3"/>
        <v>64</v>
      </c>
      <c r="T25" s="6">
        <f t="shared" si="4"/>
        <v>103.49999999999999</v>
      </c>
      <c r="U25" s="6">
        <f t="shared" si="5"/>
        <v>40</v>
      </c>
      <c r="V25" s="6">
        <f t="shared" si="6"/>
        <v>0</v>
      </c>
      <c r="W25" s="10">
        <f t="shared" si="7"/>
        <v>698.7</v>
      </c>
    </row>
    <row r="26" spans="1:23" ht="21" customHeight="1">
      <c r="A26" s="77">
        <f>'109.12'!A26</f>
        <v>17</v>
      </c>
      <c r="B26" s="27">
        <f>'109.12'!B26</f>
        <v>44188</v>
      </c>
      <c r="C26" s="11" t="str">
        <f>'109.12'!C26</f>
        <v>三</v>
      </c>
      <c r="D26" s="140" t="s">
        <v>119</v>
      </c>
      <c r="E26" s="141"/>
      <c r="F26" s="62" t="s">
        <v>145</v>
      </c>
      <c r="G26" s="62" t="s">
        <v>89</v>
      </c>
      <c r="H26" s="69" t="s">
        <v>188</v>
      </c>
      <c r="I26" s="42" t="s">
        <v>66</v>
      </c>
      <c r="J26" s="7">
        <v>5</v>
      </c>
      <c r="K26" s="6">
        <v>2</v>
      </c>
      <c r="L26" s="6">
        <v>1.7</v>
      </c>
      <c r="M26" s="6">
        <v>2</v>
      </c>
      <c r="N26" s="6"/>
      <c r="O26" s="7">
        <v>1</v>
      </c>
      <c r="P26" s="33">
        <f t="shared" ref="P26:P30" si="8">W26</f>
        <v>762</v>
      </c>
      <c r="Q26" s="7">
        <f t="shared" si="1"/>
        <v>340</v>
      </c>
      <c r="R26" s="6">
        <f t="shared" si="2"/>
        <v>144</v>
      </c>
      <c r="S26" s="6">
        <f t="shared" si="3"/>
        <v>68</v>
      </c>
      <c r="T26" s="6">
        <f t="shared" si="4"/>
        <v>90</v>
      </c>
      <c r="U26" s="6">
        <f t="shared" si="5"/>
        <v>0</v>
      </c>
      <c r="V26" s="6">
        <f t="shared" si="6"/>
        <v>120</v>
      </c>
      <c r="W26" s="10">
        <f t="shared" si="7"/>
        <v>762</v>
      </c>
    </row>
    <row r="27" spans="1:23" ht="21" customHeight="1">
      <c r="A27" s="77">
        <f>'109.12'!A27</f>
        <v>18</v>
      </c>
      <c r="B27" s="27">
        <f>'109.12'!B27</f>
        <v>44189</v>
      </c>
      <c r="C27" s="11" t="str">
        <f>'109.12'!C27</f>
        <v>四</v>
      </c>
      <c r="D27" s="73" t="s">
        <v>32</v>
      </c>
      <c r="E27" s="74" t="s">
        <v>94</v>
      </c>
      <c r="F27" s="73" t="s">
        <v>77</v>
      </c>
      <c r="G27" s="74" t="s">
        <v>115</v>
      </c>
      <c r="H27" s="74" t="s">
        <v>147</v>
      </c>
      <c r="I27" s="6"/>
      <c r="J27" s="7">
        <v>5</v>
      </c>
      <c r="K27" s="7">
        <v>2</v>
      </c>
      <c r="L27" s="7">
        <v>1.6</v>
      </c>
      <c r="M27" s="7">
        <v>2.4</v>
      </c>
      <c r="N27" s="7"/>
      <c r="O27" s="7"/>
      <c r="P27" s="26">
        <f t="shared" si="8"/>
        <v>656</v>
      </c>
      <c r="Q27" s="7">
        <f t="shared" si="1"/>
        <v>340</v>
      </c>
      <c r="R27" s="6">
        <f t="shared" si="2"/>
        <v>144</v>
      </c>
      <c r="S27" s="6">
        <f t="shared" si="3"/>
        <v>64</v>
      </c>
      <c r="T27" s="6">
        <f t="shared" si="4"/>
        <v>108</v>
      </c>
      <c r="U27" s="6">
        <f t="shared" si="5"/>
        <v>0</v>
      </c>
      <c r="V27" s="6">
        <f t="shared" si="6"/>
        <v>0</v>
      </c>
      <c r="W27" s="10">
        <f t="shared" si="7"/>
        <v>656</v>
      </c>
    </row>
    <row r="28" spans="1:23" ht="21" customHeight="1">
      <c r="A28" s="77">
        <f>'109.12'!A28</f>
        <v>19</v>
      </c>
      <c r="B28" s="27">
        <f>'109.12'!B28</f>
        <v>44190</v>
      </c>
      <c r="C28" s="11" t="str">
        <f>'109.12'!C28</f>
        <v>五</v>
      </c>
      <c r="D28" s="73" t="s">
        <v>31</v>
      </c>
      <c r="E28" s="74" t="s">
        <v>146</v>
      </c>
      <c r="F28" s="74" t="s">
        <v>82</v>
      </c>
      <c r="G28" s="74" t="s">
        <v>83</v>
      </c>
      <c r="H28" s="74" t="s">
        <v>148</v>
      </c>
      <c r="I28" s="6" t="s">
        <v>59</v>
      </c>
      <c r="J28" s="7">
        <v>5</v>
      </c>
      <c r="K28" s="7">
        <v>2.2000000000000002</v>
      </c>
      <c r="L28" s="7">
        <v>1.4</v>
      </c>
      <c r="M28" s="7">
        <v>2.4</v>
      </c>
      <c r="N28" s="7">
        <v>1</v>
      </c>
      <c r="O28" s="7"/>
      <c r="P28" s="26">
        <f t="shared" si="8"/>
        <v>702.4</v>
      </c>
      <c r="Q28" s="7">
        <f t="shared" si="1"/>
        <v>340</v>
      </c>
      <c r="R28" s="6">
        <f t="shared" si="2"/>
        <v>158.4</v>
      </c>
      <c r="S28" s="6">
        <f t="shared" si="3"/>
        <v>56</v>
      </c>
      <c r="T28" s="6">
        <f t="shared" si="4"/>
        <v>108</v>
      </c>
      <c r="U28" s="6">
        <f t="shared" si="5"/>
        <v>40</v>
      </c>
      <c r="V28" s="6">
        <f t="shared" si="6"/>
        <v>0</v>
      </c>
      <c r="W28" s="10">
        <f t="shared" si="7"/>
        <v>702.4</v>
      </c>
    </row>
    <row r="29" spans="1:23" ht="21" customHeight="1">
      <c r="A29" s="77">
        <f>'109.12'!A29</f>
        <v>20</v>
      </c>
      <c r="B29" s="70">
        <f>'109.12'!B29</f>
        <v>44193</v>
      </c>
      <c r="C29" s="62" t="str">
        <f>'109.12'!C29</f>
        <v xml:space="preserve">一 </v>
      </c>
      <c r="D29" s="67" t="s">
        <v>31</v>
      </c>
      <c r="E29" s="67" t="s">
        <v>152</v>
      </c>
      <c r="F29" s="67" t="s">
        <v>213</v>
      </c>
      <c r="G29" s="73" t="s">
        <v>162</v>
      </c>
      <c r="H29" s="67" t="s">
        <v>153</v>
      </c>
      <c r="I29" s="63"/>
      <c r="J29" s="7">
        <v>5</v>
      </c>
      <c r="K29" s="6">
        <v>2.2000000000000002</v>
      </c>
      <c r="L29" s="6">
        <v>1.2</v>
      </c>
      <c r="M29" s="6">
        <v>2.2000000000000002</v>
      </c>
      <c r="N29" s="6"/>
      <c r="O29" s="6"/>
      <c r="P29" s="26">
        <f t="shared" si="8"/>
        <v>644</v>
      </c>
      <c r="Q29" s="7">
        <f t="shared" ref="Q29:Q31" si="9">J29*70</f>
        <v>350</v>
      </c>
      <c r="R29" s="6">
        <f>K29*75</f>
        <v>165</v>
      </c>
      <c r="S29" s="6">
        <f t="shared" ref="S29:S31" si="10">L29*25</f>
        <v>30</v>
      </c>
      <c r="T29" s="6">
        <f t="shared" si="4"/>
        <v>99.000000000000014</v>
      </c>
      <c r="U29" s="6">
        <f t="shared" ref="U29:U31" si="11">N29*60</f>
        <v>0</v>
      </c>
      <c r="V29" s="6">
        <f t="shared" ref="V29:V31" si="12">O29*150</f>
        <v>0</v>
      </c>
      <c r="W29" s="10">
        <f t="shared" si="7"/>
        <v>644</v>
      </c>
    </row>
    <row r="30" spans="1:23" ht="21" customHeight="1">
      <c r="A30" s="77">
        <f>'109.12'!A30</f>
        <v>21</v>
      </c>
      <c r="B30" s="70">
        <f>'109.12'!B30</f>
        <v>44194</v>
      </c>
      <c r="C30" s="62" t="str">
        <f>'109.12'!C30</f>
        <v>二</v>
      </c>
      <c r="D30" s="64" t="s">
        <v>78</v>
      </c>
      <c r="E30" s="65" t="s">
        <v>154</v>
      </c>
      <c r="F30" s="66" t="s">
        <v>150</v>
      </c>
      <c r="G30" s="64" t="s">
        <v>151</v>
      </c>
      <c r="H30" s="66" t="s">
        <v>163</v>
      </c>
      <c r="I30" s="71" t="s">
        <v>59</v>
      </c>
      <c r="J30" s="7">
        <v>5</v>
      </c>
      <c r="K30" s="7">
        <v>2</v>
      </c>
      <c r="L30" s="7">
        <v>1.3</v>
      </c>
      <c r="M30" s="7">
        <v>2.8</v>
      </c>
      <c r="N30" s="7">
        <v>1</v>
      </c>
      <c r="O30" s="7"/>
      <c r="P30" s="26">
        <f t="shared" si="8"/>
        <v>718.5</v>
      </c>
      <c r="Q30" s="7">
        <f t="shared" si="9"/>
        <v>350</v>
      </c>
      <c r="R30" s="6">
        <f>K30*75</f>
        <v>150</v>
      </c>
      <c r="S30" s="6">
        <f t="shared" si="10"/>
        <v>32.5</v>
      </c>
      <c r="T30" s="6">
        <f t="shared" si="4"/>
        <v>125.99999999999999</v>
      </c>
      <c r="U30" s="6">
        <f t="shared" si="11"/>
        <v>60</v>
      </c>
      <c r="V30" s="6">
        <f t="shared" si="12"/>
        <v>0</v>
      </c>
      <c r="W30" s="10">
        <f t="shared" si="7"/>
        <v>718.5</v>
      </c>
    </row>
    <row r="31" spans="1:23" ht="21" customHeight="1">
      <c r="A31" s="77">
        <f>'109.12'!A31</f>
        <v>22</v>
      </c>
      <c r="B31" s="61">
        <v>44195</v>
      </c>
      <c r="C31" s="62" t="s">
        <v>6</v>
      </c>
      <c r="D31" s="87" t="s">
        <v>31</v>
      </c>
      <c r="E31" s="87" t="s">
        <v>193</v>
      </c>
      <c r="F31" s="87" t="s">
        <v>190</v>
      </c>
      <c r="G31" s="87" t="s">
        <v>157</v>
      </c>
      <c r="H31" s="87" t="s">
        <v>194</v>
      </c>
      <c r="I31" s="75" t="s">
        <v>195</v>
      </c>
      <c r="J31" s="7">
        <v>5</v>
      </c>
      <c r="K31" s="7">
        <v>2</v>
      </c>
      <c r="L31" s="7">
        <v>1.3</v>
      </c>
      <c r="M31" s="7">
        <v>2</v>
      </c>
      <c r="N31" s="7"/>
      <c r="O31" s="7">
        <v>1</v>
      </c>
      <c r="P31" s="88">
        <f>W31</f>
        <v>732.5</v>
      </c>
      <c r="Q31" s="7">
        <f t="shared" si="9"/>
        <v>350</v>
      </c>
      <c r="R31" s="6">
        <f t="shared" ref="R31" si="13">K31*55</f>
        <v>110</v>
      </c>
      <c r="S31" s="6">
        <f t="shared" si="10"/>
        <v>32.5</v>
      </c>
      <c r="T31" s="6">
        <f t="shared" si="4"/>
        <v>90</v>
      </c>
      <c r="U31" s="6">
        <f t="shared" si="11"/>
        <v>0</v>
      </c>
      <c r="V31" s="6">
        <f t="shared" si="12"/>
        <v>150</v>
      </c>
      <c r="W31" s="10">
        <f t="shared" si="7"/>
        <v>732.5</v>
      </c>
    </row>
    <row r="32" spans="1:23" ht="21" customHeight="1">
      <c r="A32" s="77">
        <f>'109.12'!A32</f>
        <v>23</v>
      </c>
      <c r="B32" s="61">
        <v>44196</v>
      </c>
      <c r="C32" s="62" t="s">
        <v>7</v>
      </c>
      <c r="D32" s="78" t="s">
        <v>32</v>
      </c>
      <c r="E32" s="78" t="s">
        <v>183</v>
      </c>
      <c r="F32" s="78" t="s">
        <v>178</v>
      </c>
      <c r="G32" s="78" t="s">
        <v>182</v>
      </c>
      <c r="H32" s="79" t="s">
        <v>180</v>
      </c>
      <c r="I32" s="80"/>
      <c r="J32" s="81">
        <v>5</v>
      </c>
      <c r="K32" s="81">
        <v>2.2000000000000002</v>
      </c>
      <c r="L32" s="81">
        <v>1.7</v>
      </c>
      <c r="M32" s="81">
        <v>2.5</v>
      </c>
      <c r="N32" s="81"/>
      <c r="O32" s="81"/>
      <c r="P32" s="82">
        <f t="shared" ref="P32" si="14">W32</f>
        <v>670</v>
      </c>
      <c r="Q32" s="81">
        <f t="shared" ref="Q32" si="15">J32*70</f>
        <v>350</v>
      </c>
      <c r="R32" s="83">
        <f t="shared" ref="R32" si="16">K32*75</f>
        <v>165</v>
      </c>
      <c r="S32" s="83">
        <f t="shared" ref="S32" si="17">L32*25</f>
        <v>42.5</v>
      </c>
      <c r="T32" s="83">
        <f t="shared" ref="T32" si="18">M32*45</f>
        <v>112.5</v>
      </c>
      <c r="U32" s="83">
        <f t="shared" ref="U32" si="19">N32*60</f>
        <v>0</v>
      </c>
      <c r="V32" s="83">
        <f t="shared" ref="V32" si="20">O32*150</f>
        <v>0</v>
      </c>
      <c r="W32" s="10">
        <f t="shared" si="7"/>
        <v>670</v>
      </c>
    </row>
    <row r="33" spans="1:23" ht="23.25" customHeight="1">
      <c r="A33" s="127" t="s">
        <v>29</v>
      </c>
      <c r="B33" s="127"/>
      <c r="C33" s="127"/>
      <c r="D33" s="127"/>
      <c r="E33" s="127"/>
      <c r="F33" s="127"/>
      <c r="G33" s="127"/>
      <c r="H33" s="127"/>
      <c r="I33" s="72"/>
      <c r="J33" s="6">
        <f t="shared" ref="J33:V33" si="21">SUM(J10:J32)</f>
        <v>115</v>
      </c>
      <c r="K33" s="6">
        <f t="shared" si="21"/>
        <v>48.500000000000014</v>
      </c>
      <c r="L33" s="6">
        <f t="shared" si="21"/>
        <v>34.200000000000003</v>
      </c>
      <c r="M33" s="6">
        <f t="shared" si="21"/>
        <v>54.499999999999993</v>
      </c>
      <c r="N33" s="6">
        <f t="shared" si="21"/>
        <v>9</v>
      </c>
      <c r="O33" s="6">
        <f t="shared" si="21"/>
        <v>5</v>
      </c>
      <c r="P33" s="33">
        <f>SUM(P10:P32)/23</f>
        <v>699.35652173913047</v>
      </c>
      <c r="Q33" s="6">
        <f t="shared" si="21"/>
        <v>7860</v>
      </c>
      <c r="R33" s="6">
        <f t="shared" si="21"/>
        <v>3477.2</v>
      </c>
      <c r="S33" s="44">
        <f t="shared" si="21"/>
        <v>1285.5</v>
      </c>
      <c r="T33" s="6">
        <f t="shared" si="21"/>
        <v>2452.5</v>
      </c>
      <c r="U33" s="6">
        <f t="shared" si="21"/>
        <v>380</v>
      </c>
      <c r="V33" s="33">
        <f t="shared" si="21"/>
        <v>630</v>
      </c>
      <c r="W33" s="10">
        <f>SUM(Q33:V33)/23</f>
        <v>699.35652173913047</v>
      </c>
    </row>
    <row r="34" spans="1:23" ht="19.899999999999999" customHeight="1">
      <c r="A34" s="101" t="s">
        <v>17</v>
      </c>
      <c r="B34" s="101"/>
      <c r="C34" s="101"/>
      <c r="D34" s="101"/>
      <c r="E34" s="101"/>
      <c r="F34" s="101"/>
      <c r="G34" s="101"/>
      <c r="H34" s="157" t="s">
        <v>215</v>
      </c>
      <c r="I34" s="157"/>
      <c r="J34" s="157"/>
      <c r="K34" s="157"/>
      <c r="L34" s="157"/>
      <c r="M34" s="157"/>
      <c r="N34" s="157"/>
      <c r="O34" s="114"/>
      <c r="P34" s="108"/>
      <c r="Q34" s="89"/>
      <c r="R34" s="90"/>
      <c r="S34" s="91"/>
      <c r="T34" s="91"/>
      <c r="U34" s="91"/>
      <c r="V34" s="91"/>
      <c r="W34" s="45"/>
    </row>
    <row r="35" spans="1:23" ht="19.5">
      <c r="A35" s="104" t="s">
        <v>2</v>
      </c>
      <c r="B35" s="105"/>
      <c r="C35" s="105"/>
      <c r="D35" s="105"/>
      <c r="E35" s="105"/>
      <c r="F35" s="105"/>
      <c r="G35" s="105"/>
      <c r="H35" s="97"/>
      <c r="I35" s="97"/>
      <c r="J35" s="98"/>
      <c r="K35" s="99" t="s">
        <v>216</v>
      </c>
      <c r="L35" s="99"/>
      <c r="M35" s="100"/>
      <c r="N35" s="100"/>
      <c r="O35" s="115"/>
      <c r="P35" s="109"/>
    </row>
    <row r="36" spans="1:23">
      <c r="A36" s="104" t="s">
        <v>3</v>
      </c>
      <c r="B36" s="105"/>
      <c r="C36" s="105"/>
      <c r="D36" s="105"/>
      <c r="E36" s="105"/>
      <c r="F36" s="105"/>
      <c r="G36" s="105"/>
      <c r="H36" s="101"/>
      <c r="I36" s="101"/>
      <c r="J36" s="115"/>
      <c r="K36" s="115"/>
      <c r="L36" s="115"/>
      <c r="M36" s="115"/>
      <c r="N36" s="115"/>
      <c r="O36" s="115"/>
      <c r="P36" s="109"/>
    </row>
    <row r="37" spans="1:23">
      <c r="A37" s="2" t="s">
        <v>4</v>
      </c>
      <c r="B37" s="3"/>
      <c r="C37" s="3"/>
      <c r="D37" s="3"/>
      <c r="E37" s="3"/>
      <c r="F37" s="3"/>
      <c r="G37" s="1"/>
      <c r="H37" s="8"/>
      <c r="I37" s="8"/>
      <c r="J37" s="4"/>
      <c r="K37" s="4"/>
      <c r="L37" s="4"/>
      <c r="M37" s="4"/>
      <c r="N37" s="4"/>
      <c r="O37" s="4"/>
      <c r="R37" s="12"/>
      <c r="S37" s="13"/>
      <c r="T37" s="13"/>
      <c r="U37" s="13"/>
      <c r="V37" s="14"/>
      <c r="W37" s="14"/>
    </row>
    <row r="38" spans="1:23" ht="17.25" customHeight="1">
      <c r="B38" s="126" t="s">
        <v>26</v>
      </c>
      <c r="C38" s="126"/>
      <c r="D38" s="126"/>
      <c r="E38" s="126"/>
      <c r="F38" s="126"/>
      <c r="G38" s="126"/>
      <c r="H38" s="126"/>
      <c r="I38" s="126"/>
      <c r="J38" s="126"/>
      <c r="K38" s="126"/>
      <c r="L38" s="126"/>
      <c r="M38" s="126"/>
      <c r="N38" s="126"/>
      <c r="O38" s="126"/>
    </row>
    <row r="39" spans="1:23">
      <c r="B39" s="126" t="s">
        <v>27</v>
      </c>
      <c r="C39" s="126"/>
      <c r="D39" s="126"/>
      <c r="E39" s="126"/>
      <c r="F39" s="126"/>
      <c r="G39" s="126"/>
      <c r="H39" s="126"/>
      <c r="I39" s="126"/>
      <c r="J39" s="126"/>
      <c r="K39" s="126"/>
      <c r="L39" s="126"/>
      <c r="M39" s="126"/>
      <c r="N39" s="126"/>
      <c r="O39" s="126"/>
    </row>
    <row r="40" spans="1:23" ht="41.45" customHeight="1">
      <c r="B40" s="126" t="s">
        <v>28</v>
      </c>
      <c r="C40" s="126"/>
      <c r="D40" s="126"/>
      <c r="E40" s="126"/>
      <c r="F40" s="126"/>
      <c r="G40" s="126"/>
      <c r="H40" s="126"/>
      <c r="I40" s="126"/>
      <c r="J40" s="126"/>
      <c r="K40" s="126"/>
      <c r="L40" s="126"/>
      <c r="M40" s="126"/>
      <c r="N40" s="126"/>
      <c r="O40" s="126"/>
    </row>
    <row r="41" spans="1:23" ht="25.5">
      <c r="A41" s="17" t="s">
        <v>71</v>
      </c>
      <c r="B41" s="8"/>
      <c r="C41" s="8"/>
      <c r="D41" s="8"/>
      <c r="E41" s="8"/>
      <c r="F41" s="8"/>
      <c r="G41" s="8"/>
      <c r="H41" s="8"/>
      <c r="I41" s="8"/>
    </row>
    <row r="42" spans="1:23" ht="17.25">
      <c r="A42" s="34" t="s">
        <v>72</v>
      </c>
      <c r="B42" s="34"/>
      <c r="C42" s="34"/>
      <c r="D42" s="34"/>
      <c r="E42" s="34"/>
      <c r="F42" s="34"/>
      <c r="G42" s="34"/>
      <c r="J42" s="153">
        <v>109</v>
      </c>
      <c r="K42" s="153"/>
      <c r="L42" t="s">
        <v>181</v>
      </c>
      <c r="M42">
        <v>12</v>
      </c>
      <c r="N42" s="4" t="s">
        <v>69</v>
      </c>
      <c r="O42">
        <v>1</v>
      </c>
      <c r="P42" t="s">
        <v>73</v>
      </c>
    </row>
    <row r="43" spans="1:23" ht="18" thickBot="1">
      <c r="A43" s="18" t="s">
        <v>35</v>
      </c>
      <c r="H43" s="34"/>
      <c r="I43" s="34"/>
      <c r="J43" s="34"/>
      <c r="K43" s="34"/>
    </row>
    <row r="44" spans="1:23" ht="48" customHeight="1">
      <c r="A44" s="24" t="s">
        <v>36</v>
      </c>
      <c r="B44" s="136" t="s">
        <v>37</v>
      </c>
      <c r="C44" s="136"/>
      <c r="D44" s="136"/>
      <c r="E44" s="53" t="s">
        <v>38</v>
      </c>
      <c r="F44" s="29" t="s">
        <v>39</v>
      </c>
      <c r="G44" s="30" t="s">
        <v>63</v>
      </c>
      <c r="H44" s="136" t="s">
        <v>40</v>
      </c>
      <c r="I44" s="136"/>
      <c r="J44" s="136"/>
      <c r="K44" s="136"/>
      <c r="L44" s="136"/>
    </row>
    <row r="45" spans="1:23" ht="30" customHeight="1">
      <c r="A45" s="55" t="s">
        <v>41</v>
      </c>
      <c r="B45" s="137"/>
      <c r="C45" s="137"/>
      <c r="D45" s="137"/>
      <c r="E45" s="15"/>
      <c r="F45" s="15"/>
      <c r="G45" s="15"/>
      <c r="H45" s="137" t="s">
        <v>42</v>
      </c>
      <c r="I45" s="137"/>
      <c r="J45" s="137"/>
      <c r="K45" s="137"/>
      <c r="L45" s="137"/>
    </row>
    <row r="46" spans="1:23" ht="30" customHeight="1" thickBot="1">
      <c r="A46" s="32" t="s">
        <v>43</v>
      </c>
      <c r="B46" s="137"/>
      <c r="C46" s="137"/>
      <c r="D46" s="137"/>
      <c r="E46" s="15"/>
      <c r="F46" s="15"/>
      <c r="G46" s="15"/>
      <c r="H46" s="137" t="s">
        <v>42</v>
      </c>
      <c r="I46" s="137"/>
      <c r="J46" s="137"/>
      <c r="K46" s="137"/>
      <c r="L46" s="137"/>
    </row>
    <row r="47" spans="1:23" ht="30" customHeight="1" thickBot="1">
      <c r="A47" s="32" t="s">
        <v>44</v>
      </c>
      <c r="B47" s="137"/>
      <c r="C47" s="137"/>
      <c r="D47" s="137"/>
      <c r="E47" s="15"/>
      <c r="F47" s="15"/>
      <c r="G47" s="15"/>
      <c r="H47" s="137" t="s">
        <v>42</v>
      </c>
      <c r="I47" s="137"/>
      <c r="J47" s="137"/>
      <c r="K47" s="137"/>
      <c r="L47" s="137"/>
    </row>
    <row r="48" spans="1:23" ht="30" customHeight="1" thickBot="1">
      <c r="A48" s="32" t="s">
        <v>45</v>
      </c>
      <c r="B48" s="137"/>
      <c r="C48" s="137"/>
      <c r="D48" s="137"/>
      <c r="E48" s="15"/>
      <c r="F48" s="15"/>
      <c r="G48" s="15"/>
      <c r="H48" s="137" t="s">
        <v>42</v>
      </c>
      <c r="I48" s="137"/>
      <c r="J48" s="137"/>
      <c r="K48" s="137"/>
      <c r="L48" s="137"/>
    </row>
    <row r="49" spans="1:16" ht="30" customHeight="1" thickBot="1">
      <c r="A49" s="32" t="s">
        <v>16</v>
      </c>
      <c r="B49" s="137"/>
      <c r="C49" s="137"/>
      <c r="D49" s="137"/>
      <c r="E49" s="15"/>
      <c r="F49" s="15"/>
      <c r="G49" s="15"/>
      <c r="H49" s="137" t="s">
        <v>42</v>
      </c>
      <c r="I49" s="137"/>
      <c r="J49" s="137"/>
      <c r="K49" s="137"/>
      <c r="L49" s="137"/>
    </row>
    <row r="50" spans="1:16" ht="30" customHeight="1" thickBot="1">
      <c r="A50" s="32" t="s">
        <v>46</v>
      </c>
      <c r="B50" s="137"/>
      <c r="C50" s="137"/>
      <c r="D50" s="137"/>
      <c r="E50" s="20"/>
      <c r="F50" s="15"/>
      <c r="G50" s="15"/>
      <c r="H50" s="148"/>
      <c r="I50" s="149"/>
      <c r="J50" s="149"/>
      <c r="K50" s="149"/>
      <c r="L50" s="150"/>
    </row>
    <row r="51" spans="1:16" ht="17.25">
      <c r="A51" s="21" t="s">
        <v>47</v>
      </c>
    </row>
    <row r="52" spans="1:16" ht="17.25">
      <c r="A52" s="21" t="s">
        <v>50</v>
      </c>
    </row>
    <row r="53" spans="1:16" ht="17.25">
      <c r="A53" s="21" t="s">
        <v>48</v>
      </c>
    </row>
    <row r="54" spans="1:16" ht="17.25">
      <c r="A54" s="22" t="s">
        <v>49</v>
      </c>
    </row>
    <row r="56" spans="1:16" ht="28.5" customHeight="1">
      <c r="A56" s="23"/>
    </row>
    <row r="57" spans="1:16" ht="25.5">
      <c r="A57" s="17" t="s">
        <v>68</v>
      </c>
      <c r="B57" s="138" t="s">
        <v>92</v>
      </c>
      <c r="C57" s="138"/>
      <c r="D57" s="138"/>
      <c r="E57" s="138"/>
      <c r="F57" s="138"/>
      <c r="G57" s="138"/>
      <c r="H57" s="138"/>
      <c r="I57" s="138"/>
      <c r="J57" s="138"/>
    </row>
    <row r="58" spans="1:16" ht="17.25">
      <c r="A58" s="34" t="s">
        <v>74</v>
      </c>
      <c r="B58" s="34"/>
      <c r="C58" s="34"/>
      <c r="D58" s="34"/>
      <c r="E58" s="34"/>
      <c r="F58" s="34"/>
      <c r="G58" s="34"/>
      <c r="H58" s="34"/>
      <c r="I58" s="34"/>
      <c r="J58" s="139">
        <f>J42</f>
        <v>109</v>
      </c>
      <c r="K58" s="139"/>
      <c r="L58" t="s">
        <v>70</v>
      </c>
      <c r="M58">
        <f>M42</f>
        <v>12</v>
      </c>
      <c r="N58" t="s">
        <v>69</v>
      </c>
      <c r="O58">
        <f>O42</f>
        <v>1</v>
      </c>
      <c r="P58" t="s">
        <v>73</v>
      </c>
    </row>
    <row r="59" spans="1:16" ht="18" thickBot="1">
      <c r="A59" s="18" t="s">
        <v>35</v>
      </c>
    </row>
    <row r="60" spans="1:16" ht="36" customHeight="1">
      <c r="A60" s="24" t="s">
        <v>36</v>
      </c>
      <c r="B60" s="136" t="s">
        <v>37</v>
      </c>
      <c r="C60" s="136"/>
      <c r="D60" s="136"/>
      <c r="E60" s="53" t="s">
        <v>38</v>
      </c>
      <c r="F60" s="29" t="s">
        <v>39</v>
      </c>
      <c r="G60" s="30" t="s">
        <v>63</v>
      </c>
      <c r="H60" s="136" t="s">
        <v>40</v>
      </c>
      <c r="I60" s="136"/>
      <c r="J60" s="136"/>
      <c r="K60" s="136"/>
      <c r="L60" s="136"/>
    </row>
    <row r="61" spans="1:16" ht="30" customHeight="1">
      <c r="A61" s="55" t="s">
        <v>41</v>
      </c>
      <c r="B61" s="137"/>
      <c r="C61" s="137"/>
      <c r="D61" s="137"/>
      <c r="E61" s="15"/>
      <c r="F61" s="15"/>
      <c r="G61" s="15"/>
      <c r="H61" s="137" t="s">
        <v>42</v>
      </c>
      <c r="I61" s="137"/>
      <c r="J61" s="137"/>
      <c r="K61" s="137"/>
      <c r="L61" s="137"/>
    </row>
    <row r="62" spans="1:16" ht="30" customHeight="1" thickBot="1">
      <c r="A62" s="32" t="s">
        <v>43</v>
      </c>
      <c r="B62" s="137"/>
      <c r="C62" s="137"/>
      <c r="D62" s="137"/>
      <c r="E62" s="15"/>
      <c r="F62" s="15"/>
      <c r="G62" s="15"/>
      <c r="H62" s="137" t="s">
        <v>42</v>
      </c>
      <c r="I62" s="137"/>
      <c r="J62" s="137"/>
      <c r="K62" s="137"/>
      <c r="L62" s="137"/>
    </row>
    <row r="63" spans="1:16" ht="30" customHeight="1" thickBot="1">
      <c r="A63" s="32" t="s">
        <v>44</v>
      </c>
      <c r="B63" s="137"/>
      <c r="C63" s="137"/>
      <c r="D63" s="137"/>
      <c r="E63" s="15"/>
      <c r="F63" s="15"/>
      <c r="G63" s="15"/>
      <c r="H63" s="137" t="s">
        <v>42</v>
      </c>
      <c r="I63" s="137"/>
      <c r="J63" s="137"/>
      <c r="K63" s="137"/>
      <c r="L63" s="137"/>
    </row>
    <row r="64" spans="1:16" ht="30" customHeight="1" thickBot="1">
      <c r="A64" s="32" t="s">
        <v>45</v>
      </c>
      <c r="B64" s="137"/>
      <c r="C64" s="137"/>
      <c r="D64" s="137"/>
      <c r="E64" s="15"/>
      <c r="F64" s="15"/>
      <c r="G64" s="15"/>
      <c r="H64" s="137" t="s">
        <v>42</v>
      </c>
      <c r="I64" s="137"/>
      <c r="J64" s="137"/>
      <c r="K64" s="137"/>
      <c r="L64" s="137"/>
    </row>
    <row r="65" spans="1:12" ht="27.75" customHeight="1" thickBot="1">
      <c r="A65" s="32" t="s">
        <v>16</v>
      </c>
      <c r="B65" s="137"/>
      <c r="C65" s="137"/>
      <c r="D65" s="137"/>
      <c r="E65" s="15"/>
      <c r="F65" s="15"/>
      <c r="G65" s="15"/>
      <c r="H65" s="137" t="s">
        <v>42</v>
      </c>
      <c r="I65" s="137"/>
      <c r="J65" s="137"/>
      <c r="K65" s="137"/>
      <c r="L65" s="137"/>
    </row>
    <row r="66" spans="1:12" ht="28.5" customHeight="1" thickBot="1">
      <c r="A66" s="32" t="s">
        <v>46</v>
      </c>
      <c r="B66" s="137"/>
      <c r="C66" s="137"/>
      <c r="D66" s="137"/>
      <c r="E66" s="20"/>
      <c r="F66" s="15"/>
      <c r="G66" s="15"/>
      <c r="H66" s="148"/>
      <c r="I66" s="149"/>
      <c r="J66" s="149"/>
      <c r="K66" s="149"/>
      <c r="L66" s="150"/>
    </row>
    <row r="67" spans="1:12" ht="23.25" customHeight="1">
      <c r="A67" s="21" t="s">
        <v>47</v>
      </c>
    </row>
    <row r="68" spans="1:12" ht="24.75" customHeight="1">
      <c r="A68" s="21" t="s">
        <v>50</v>
      </c>
    </row>
    <row r="69" spans="1:12" ht="27.75" customHeight="1">
      <c r="A69" s="21" t="s">
        <v>48</v>
      </c>
    </row>
    <row r="70" spans="1:12" ht="27" customHeight="1">
      <c r="A70" s="22" t="s">
        <v>49</v>
      </c>
    </row>
  </sheetData>
  <mergeCells count="69">
    <mergeCell ref="B61:D61"/>
    <mergeCell ref="H61:L61"/>
    <mergeCell ref="B65:D65"/>
    <mergeCell ref="H65:L65"/>
    <mergeCell ref="B66:D66"/>
    <mergeCell ref="H66:L66"/>
    <mergeCell ref="B62:D62"/>
    <mergeCell ref="H62:L62"/>
    <mergeCell ref="B63:D63"/>
    <mergeCell ref="H63:L63"/>
    <mergeCell ref="B64:D64"/>
    <mergeCell ref="H64:L64"/>
    <mergeCell ref="B50:D50"/>
    <mergeCell ref="H50:L50"/>
    <mergeCell ref="B57:J57"/>
    <mergeCell ref="J58:K58"/>
    <mergeCell ref="B60:D60"/>
    <mergeCell ref="H60:L60"/>
    <mergeCell ref="B47:D47"/>
    <mergeCell ref="H47:L47"/>
    <mergeCell ref="B48:D48"/>
    <mergeCell ref="H48:L48"/>
    <mergeCell ref="B49:D49"/>
    <mergeCell ref="H49:L49"/>
    <mergeCell ref="J42:K42"/>
    <mergeCell ref="B45:D45"/>
    <mergeCell ref="H45:L45"/>
    <mergeCell ref="B46:D46"/>
    <mergeCell ref="H46:L46"/>
    <mergeCell ref="B44:D44"/>
    <mergeCell ref="H44:L44"/>
    <mergeCell ref="A33:H33"/>
    <mergeCell ref="B38:O38"/>
    <mergeCell ref="B39:O39"/>
    <mergeCell ref="B40:O40"/>
    <mergeCell ref="V7:V9"/>
    <mergeCell ref="D26:E26"/>
    <mergeCell ref="J8:J9"/>
    <mergeCell ref="K8:K9"/>
    <mergeCell ref="L8:L9"/>
    <mergeCell ref="M8:M9"/>
    <mergeCell ref="N8:N9"/>
    <mergeCell ref="O8:O9"/>
    <mergeCell ref="P8:P9"/>
    <mergeCell ref="D11:E11"/>
    <mergeCell ref="D21:E21"/>
    <mergeCell ref="H34:N34"/>
    <mergeCell ref="W7:W9"/>
    <mergeCell ref="A8:A9"/>
    <mergeCell ref="B8:B9"/>
    <mergeCell ref="C8:C9"/>
    <mergeCell ref="D8:D9"/>
    <mergeCell ref="E8:E9"/>
    <mergeCell ref="F8:F9"/>
    <mergeCell ref="G8:G9"/>
    <mergeCell ref="H8:H9"/>
    <mergeCell ref="A7:O7"/>
    <mergeCell ref="Q7:Q9"/>
    <mergeCell ref="R7:R9"/>
    <mergeCell ref="S7:S9"/>
    <mergeCell ref="T7:T9"/>
    <mergeCell ref="U7:U9"/>
    <mergeCell ref="A1:C6"/>
    <mergeCell ref="D1:O1"/>
    <mergeCell ref="D2:O2"/>
    <mergeCell ref="D3:O3"/>
    <mergeCell ref="D4:O4"/>
    <mergeCell ref="D5:O5"/>
    <mergeCell ref="D6:O6"/>
  </mergeCells>
  <phoneticPr fontId="2" type="noConversion"/>
  <pageMargins left="0.11811023622047245" right="0.11811023622047245" top="0.23622047244094491" bottom="0.15748031496062992" header="0.31496062992125984" footer="0.31496062992125984"/>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109.12</vt:lpstr>
      <vt:lpstr>109.12 (素)</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2020-11-12T07:44:16Z</cp:lastPrinted>
  <dcterms:created xsi:type="dcterms:W3CDTF">2011-03-30T01:26:20Z</dcterms:created>
  <dcterms:modified xsi:type="dcterms:W3CDTF">2020-11-30T06:27:14Z</dcterms:modified>
</cp:coreProperties>
</file>