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我的雲端硬碟\公務2019\108午餐隨身碟\午餐簡訊---三重Tel-06-2084893\109\"/>
    </mc:Choice>
  </mc:AlternateContent>
  <bookViews>
    <workbookView xWindow="0" yWindow="0" windowWidth="23040" windowHeight="9312"/>
  </bookViews>
  <sheets>
    <sheet name="109.6" sheetId="1" r:id="rId1"/>
    <sheet name="109.6 (2)" sheetId="2" r:id="rId2"/>
  </sheets>
  <calcPr calcId="152511"/>
</workbook>
</file>

<file path=xl/calcChain.xml><?xml version="1.0" encoding="utf-8"?>
<calcChain xmlns="http://schemas.openxmlformats.org/spreadsheetml/2006/main">
  <c r="A63" i="2" l="1"/>
  <c r="A62" i="2"/>
  <c r="O33" i="2"/>
  <c r="N33" i="2"/>
  <c r="M33" i="2"/>
  <c r="L33" i="2"/>
  <c r="K33" i="2"/>
  <c r="J33" i="2"/>
  <c r="V32" i="2"/>
  <c r="U32" i="2"/>
  <c r="T32" i="2"/>
  <c r="S32" i="2"/>
  <c r="R32" i="2"/>
  <c r="Q32" i="2"/>
  <c r="V31" i="2"/>
  <c r="U31" i="2"/>
  <c r="T31" i="2"/>
  <c r="S31" i="2"/>
  <c r="R31" i="2"/>
  <c r="Q31" i="2"/>
  <c r="W31" i="2" s="1"/>
  <c r="P31" i="2" s="1"/>
  <c r="V28" i="2"/>
  <c r="U28" i="2"/>
  <c r="T28" i="2"/>
  <c r="S28" i="2"/>
  <c r="R28" i="2"/>
  <c r="Q28" i="2"/>
  <c r="W28" i="2" s="1"/>
  <c r="P28" i="2" s="1"/>
  <c r="V27" i="2"/>
  <c r="U27" i="2"/>
  <c r="T27" i="2"/>
  <c r="S27" i="2"/>
  <c r="R27" i="2"/>
  <c r="Q27" i="2"/>
  <c r="V26" i="2"/>
  <c r="U26" i="2"/>
  <c r="T26" i="2"/>
  <c r="S26" i="2"/>
  <c r="R26" i="2"/>
  <c r="Q26" i="2"/>
  <c r="W26" i="2" s="1"/>
  <c r="P26" i="2" s="1"/>
  <c r="V25" i="2"/>
  <c r="U25" i="2"/>
  <c r="T25" i="2"/>
  <c r="S25" i="2"/>
  <c r="R25" i="2"/>
  <c r="Q25" i="2"/>
  <c r="W25" i="2" s="1"/>
  <c r="P25" i="2" s="1"/>
  <c r="V24" i="2"/>
  <c r="U24" i="2"/>
  <c r="T24" i="2"/>
  <c r="S24" i="2"/>
  <c r="R24" i="2"/>
  <c r="Q24" i="2"/>
  <c r="V23" i="2"/>
  <c r="U23" i="2"/>
  <c r="T23" i="2"/>
  <c r="S23" i="2"/>
  <c r="R23" i="2"/>
  <c r="Q23" i="2"/>
  <c r="W23" i="2" s="1"/>
  <c r="P23" i="2" s="1"/>
  <c r="V22" i="2"/>
  <c r="U22" i="2"/>
  <c r="T22" i="2"/>
  <c r="S22" i="2"/>
  <c r="R22" i="2"/>
  <c r="Q22" i="2"/>
  <c r="W22" i="2" s="1"/>
  <c r="P22" i="2" s="1"/>
  <c r="V21" i="2"/>
  <c r="U21" i="2"/>
  <c r="T21" i="2"/>
  <c r="S21" i="2"/>
  <c r="R21" i="2"/>
  <c r="Q21" i="2"/>
  <c r="U20" i="2"/>
  <c r="T20" i="2"/>
  <c r="S20" i="2"/>
  <c r="R20" i="2"/>
  <c r="Q20" i="2"/>
  <c r="W20" i="2" s="1"/>
  <c r="P20" i="2" s="1"/>
  <c r="V19" i="2"/>
  <c r="U19" i="2"/>
  <c r="T19" i="2"/>
  <c r="S19" i="2"/>
  <c r="R19" i="2"/>
  <c r="Q19" i="2"/>
  <c r="V18" i="2"/>
  <c r="U18" i="2"/>
  <c r="T18" i="2"/>
  <c r="S18" i="2"/>
  <c r="R18" i="2"/>
  <c r="Q18" i="2"/>
  <c r="W18" i="2" s="1"/>
  <c r="P18" i="2" s="1"/>
  <c r="V17" i="2"/>
  <c r="U17" i="2"/>
  <c r="T17" i="2"/>
  <c r="S17" i="2"/>
  <c r="R17" i="2"/>
  <c r="Q17" i="2"/>
  <c r="V16" i="2"/>
  <c r="U16" i="2"/>
  <c r="T16" i="2"/>
  <c r="S16" i="2"/>
  <c r="R16" i="2"/>
  <c r="Q16" i="2"/>
  <c r="V15" i="2"/>
  <c r="U15" i="2"/>
  <c r="T15" i="2"/>
  <c r="S15" i="2"/>
  <c r="R15" i="2"/>
  <c r="Q15" i="2"/>
  <c r="V14" i="2"/>
  <c r="U14" i="2"/>
  <c r="T14" i="2"/>
  <c r="S14" i="2"/>
  <c r="R14" i="2"/>
  <c r="Q14" i="2"/>
  <c r="W14" i="2" s="1"/>
  <c r="P14" i="2" s="1"/>
  <c r="V13" i="2"/>
  <c r="U13" i="2"/>
  <c r="T13" i="2"/>
  <c r="S13" i="2"/>
  <c r="R13" i="2"/>
  <c r="Q13" i="2"/>
  <c r="V12" i="2"/>
  <c r="U12" i="2"/>
  <c r="T12" i="2"/>
  <c r="S12" i="2"/>
  <c r="R12" i="2"/>
  <c r="Q12" i="2"/>
  <c r="W12" i="2" s="1"/>
  <c r="P12" i="2" s="1"/>
  <c r="V11" i="2"/>
  <c r="U11" i="2"/>
  <c r="T11" i="2"/>
  <c r="S11" i="2"/>
  <c r="R11" i="2"/>
  <c r="Q11" i="2"/>
  <c r="V10" i="2"/>
  <c r="U10" i="2"/>
  <c r="W10" i="2" s="1"/>
  <c r="T10" i="2"/>
  <c r="T33" i="2" s="1"/>
  <c r="S10" i="2"/>
  <c r="R10" i="2"/>
  <c r="Q10" i="2"/>
  <c r="Q33" i="2" s="1"/>
  <c r="A59" i="1"/>
  <c r="A58" i="1"/>
  <c r="O33" i="1"/>
  <c r="N33" i="1"/>
  <c r="M33" i="1"/>
  <c r="L33" i="1"/>
  <c r="K33" i="1"/>
  <c r="J33" i="1"/>
  <c r="V32" i="1"/>
  <c r="U32" i="1"/>
  <c r="T32" i="1"/>
  <c r="S32" i="1"/>
  <c r="R32" i="1"/>
  <c r="Q32" i="1"/>
  <c r="V31" i="1"/>
  <c r="U31" i="1"/>
  <c r="T31" i="1"/>
  <c r="S31" i="1"/>
  <c r="R31" i="1"/>
  <c r="Q31" i="1"/>
  <c r="V28" i="1"/>
  <c r="U28" i="1"/>
  <c r="T28" i="1"/>
  <c r="S28" i="1"/>
  <c r="R28" i="1"/>
  <c r="Q28" i="1"/>
  <c r="V27" i="1"/>
  <c r="U27" i="1"/>
  <c r="T27" i="1"/>
  <c r="S27" i="1"/>
  <c r="R27" i="1"/>
  <c r="Q27" i="1"/>
  <c r="V26" i="1"/>
  <c r="U26" i="1"/>
  <c r="T26" i="1"/>
  <c r="S26" i="1"/>
  <c r="R26" i="1"/>
  <c r="Q26" i="1"/>
  <c r="V25" i="1"/>
  <c r="U25" i="1"/>
  <c r="T25" i="1"/>
  <c r="S25" i="1"/>
  <c r="R25" i="1"/>
  <c r="Q25" i="1"/>
  <c r="V24" i="1"/>
  <c r="U24" i="1"/>
  <c r="T24" i="1"/>
  <c r="S24" i="1"/>
  <c r="R24" i="1"/>
  <c r="Q24" i="1"/>
  <c r="V23" i="1"/>
  <c r="U23" i="1"/>
  <c r="T23" i="1"/>
  <c r="S23" i="1"/>
  <c r="R23" i="1"/>
  <c r="Q23" i="1"/>
  <c r="V22" i="1"/>
  <c r="U22" i="1"/>
  <c r="T22" i="1"/>
  <c r="S22" i="1"/>
  <c r="R22" i="1"/>
  <c r="Q22" i="1"/>
  <c r="V21" i="1"/>
  <c r="U21" i="1"/>
  <c r="T21" i="1"/>
  <c r="S21" i="1"/>
  <c r="R21" i="1"/>
  <c r="Q21"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V33" i="2" l="1"/>
  <c r="W22" i="1"/>
  <c r="P22" i="1" s="1"/>
  <c r="W24" i="1"/>
  <c r="P24" i="1" s="1"/>
  <c r="W26" i="1"/>
  <c r="P26" i="1" s="1"/>
  <c r="S33" i="2"/>
  <c r="W11" i="2"/>
  <c r="P11" i="2" s="1"/>
  <c r="W13" i="2"/>
  <c r="P13" i="2" s="1"/>
  <c r="W15" i="2"/>
  <c r="P15" i="2" s="1"/>
  <c r="W17" i="2"/>
  <c r="P17" i="2" s="1"/>
  <c r="W19" i="2"/>
  <c r="P19" i="2" s="1"/>
  <c r="W21" i="2"/>
  <c r="P21" i="2" s="1"/>
  <c r="W24" i="2"/>
  <c r="P24" i="2" s="1"/>
  <c r="W27" i="2"/>
  <c r="P27" i="2" s="1"/>
  <c r="W32" i="2"/>
  <c r="P32" i="2" s="1"/>
  <c r="W16" i="2"/>
  <c r="P16" i="2" s="1"/>
  <c r="W12" i="1"/>
  <c r="P12" i="1" s="1"/>
  <c r="W14" i="1"/>
  <c r="W16" i="1"/>
  <c r="P16" i="1" s="1"/>
  <c r="W20" i="1"/>
  <c r="P20" i="1" s="1"/>
  <c r="R33" i="2"/>
  <c r="Q33" i="1"/>
  <c r="R33" i="1"/>
  <c r="W25" i="1"/>
  <c r="P25" i="1" s="1"/>
  <c r="W28" i="1"/>
  <c r="P28" i="1" s="1"/>
  <c r="W31" i="1"/>
  <c r="P31" i="1" s="1"/>
  <c r="S33" i="1"/>
  <c r="T33" i="1"/>
  <c r="U33" i="1"/>
  <c r="W18" i="1"/>
  <c r="P18" i="1" s="1"/>
  <c r="W21" i="1"/>
  <c r="P21" i="1" s="1"/>
  <c r="W32" i="1"/>
  <c r="P32" i="1" s="1"/>
  <c r="V33" i="1"/>
  <c r="W17" i="1"/>
  <c r="P17" i="1" s="1"/>
  <c r="W19" i="1"/>
  <c r="P19" i="1" s="1"/>
  <c r="W11" i="1"/>
  <c r="P11" i="1" s="1"/>
  <c r="W23" i="1"/>
  <c r="P23" i="1" s="1"/>
  <c r="W13" i="1"/>
  <c r="P13" i="1" s="1"/>
  <c r="W27" i="1"/>
  <c r="P27" i="1" s="1"/>
  <c r="W15" i="1"/>
  <c r="P15" i="1" s="1"/>
  <c r="W33" i="2"/>
  <c r="P33" i="2" s="1"/>
  <c r="P10" i="2"/>
  <c r="W10" i="1"/>
  <c r="U33" i="2"/>
  <c r="P10" i="1" l="1"/>
  <c r="W33" i="1"/>
  <c r="P33" i="1" s="1"/>
  <c r="P34" i="2"/>
  <c r="P34" i="1" l="1"/>
</calcChain>
</file>

<file path=xl/sharedStrings.xml><?xml version="1.0" encoding="utf-8"?>
<sst xmlns="http://schemas.openxmlformats.org/spreadsheetml/2006/main" count="461" uniqueCount="215">
  <si>
    <t xml:space="preserve">家長請透過左上角QRCode掃描後進入營養午餐網頁連結官網食材登錄平臺查詢相關的食品安全，若相關問題可直接撥午餐專線06-3565460                                                                                        </t>
  </si>
  <si>
    <t>主　　編：蘇建銘（校長）</t>
  </si>
  <si>
    <t xml:space="preserve">   執行編輯：許瑛珍（執行秘書）</t>
  </si>
  <si>
    <t>編　　審：台南市立安順國小</t>
  </si>
  <si>
    <t>http://class.tn.edu.tw/modules/tad_web/link.php?WebID=4043&amp;LinkID=4348</t>
  </si>
  <si>
    <t xml:space="preserve">                出版日期：中華民國109年6月1日</t>
  </si>
  <si>
    <t xml:space="preserve">                供應人數：2190人</t>
  </si>
  <si>
    <t xml:space="preserve">                                                                                      食譜設計：戴秀梅 (營養師)</t>
  </si>
  <si>
    <t xml:space="preserve">              109年6月 安順國中、小午餐食譜</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</si>
  <si>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</si>
  <si>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</si>
  <si>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</si>
  <si>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</si>
  <si>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</si>
  <si>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</si>
  <si>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</si>
  <si>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</si>
  <si>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</si>
  <si>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</si>
  <si>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</si>
  <si>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</si>
  <si>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</si>
  <si>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</si>
  <si>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</si>
  <si>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</si>
  <si>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</si>
  <si>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</si>
  <si>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</si>
  <si>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宮保雞丁</t>
  </si>
  <si>
    <t>有機時蔬</t>
  </si>
  <si>
    <t>蔥香豆干</t>
  </si>
  <si>
    <t>黃瓜排骨湯</t>
  </si>
  <si>
    <t>二</t>
  </si>
  <si>
    <t>五穀飯</t>
  </si>
  <si>
    <t>扁魚白菜</t>
  </si>
  <si>
    <t>泡菜豆腐</t>
  </si>
  <si>
    <t>冬菜肉絲湯</t>
  </si>
  <si>
    <t>三</t>
  </si>
  <si>
    <t>杯子蛋糕</t>
  </si>
  <si>
    <t>海鮮排</t>
  </si>
  <si>
    <t>蒜香菜豆</t>
  </si>
  <si>
    <t>竹筍飯湯</t>
  </si>
  <si>
    <t>四</t>
  </si>
  <si>
    <t>胚芽飯</t>
  </si>
  <si>
    <t>日式洋蔥肉</t>
  </si>
  <si>
    <t>玉米四丁</t>
  </si>
  <si>
    <t>仙草蜜</t>
  </si>
  <si>
    <t>五</t>
  </si>
  <si>
    <t>油豆腐肉燥</t>
  </si>
  <si>
    <t>沙茶芥藍</t>
  </si>
  <si>
    <t>椒鹽蛋</t>
  </si>
  <si>
    <t>冬瓜薏仁湯</t>
  </si>
  <si>
    <t>脆瓜蒸肉</t>
  </si>
  <si>
    <t>百頁結海帶</t>
  </si>
  <si>
    <t xml:space="preserve">黃豆芽排骨湯
</t>
  </si>
  <si>
    <t>黑輪蛋丸</t>
  </si>
  <si>
    <t>咖哩白菜</t>
  </si>
  <si>
    <t>三菇湯</t>
  </si>
  <si>
    <t>白油麵</t>
  </si>
  <si>
    <t>涼麵料</t>
  </si>
  <si>
    <t>奶酥麵包</t>
  </si>
  <si>
    <t>滷蛋</t>
  </si>
  <si>
    <t>紫菜貢丸湯</t>
  </si>
  <si>
    <t>紅燒冬瓜</t>
  </si>
  <si>
    <t>綠豆粉角湯</t>
  </si>
  <si>
    <t>豆輪燒肉</t>
  </si>
  <si>
    <t>培根洋蔥</t>
  </si>
  <si>
    <t>拌三絲</t>
  </si>
  <si>
    <t>蘿蔔排骨湯</t>
  </si>
  <si>
    <t>腰果雞丁</t>
  </si>
  <si>
    <t>滷油豆腐</t>
  </si>
  <si>
    <t>柴魚青菜</t>
  </si>
  <si>
    <t>鮑菇豆包</t>
  </si>
  <si>
    <t>蔬菜湯</t>
  </si>
  <si>
    <t>鮭魚炒飯</t>
  </si>
  <si>
    <t>照燒里肌</t>
  </si>
  <si>
    <t>滷雞腿</t>
  </si>
  <si>
    <t>蕃茄炒蛋</t>
  </si>
  <si>
    <t>檸檬愛玉</t>
  </si>
  <si>
    <t>黑胡椒豬柳</t>
  </si>
  <si>
    <t>蒜香高麗</t>
  </si>
  <si>
    <t>六</t>
  </si>
  <si>
    <t>蘿蔔燒肉</t>
  </si>
  <si>
    <t>客家小炒</t>
  </si>
  <si>
    <t>四神湯</t>
  </si>
  <si>
    <t>蒜泥白肉</t>
  </si>
  <si>
    <t>珊瑚炒蛋</t>
  </si>
  <si>
    <t>豆乳雞</t>
  </si>
  <si>
    <t>青江燴蛋</t>
  </si>
  <si>
    <t>珍珠丸</t>
  </si>
  <si>
    <t>玉米濃湯</t>
  </si>
  <si>
    <t>肉粽</t>
  </si>
  <si>
    <t>芝麻包</t>
  </si>
  <si>
    <t>川燙花椰</t>
  </si>
  <si>
    <t>竹筍排骨湯</t>
  </si>
  <si>
    <t>端午節放假</t>
  </si>
  <si>
    <t>端午節彈性放假</t>
  </si>
  <si>
    <t>奶油玉米</t>
  </si>
  <si>
    <t>香菇雞湯</t>
  </si>
  <si>
    <t>紅燒魚</t>
  </si>
  <si>
    <t>黃瓜燴羹</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</si>
  <si>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</si>
  <si>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</si>
  <si>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</si>
  <si>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</si>
  <si>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</si>
  <si>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</si>
  <si>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</si>
  <si>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</si>
  <si>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</si>
  <si>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</si>
  <si>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</si>
  <si>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</si>
  <si>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</si>
  <si>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</si>
  <si>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</si>
  <si>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</si>
  <si>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</si>
  <si>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</si>
  <si>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</si>
  <si>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</si>
  <si>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</si>
  <si>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</si>
  <si>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</si>
  <si>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</si>
  <si>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</si>
  <si>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</si>
  <si>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</si>
  <si>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</si>
  <si>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</si>
  <si>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</si>
  <si>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</si>
  <si>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</si>
  <si>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</si>
  <si>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</si>
  <si>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</si>
  <si>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</si>
  <si>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</si>
  <si>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</si>
  <si>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</si>
  <si>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</si>
  <si>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</si>
  <si>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</si>
  <si>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</si>
  <si>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</si>
  <si>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出版日期：中華民國109年6月1日</t>
  </si>
  <si>
    <t xml:space="preserve">                                                          供應人數：30人</t>
  </si>
  <si>
    <t xml:space="preserve">                                                                           食譜設計：戴秀梅 (營養師)</t>
  </si>
  <si>
    <t xml:space="preserve">              109年6月 安順國中、小午餐食譜(素)</t>
  </si>
  <si>
    <t>日式壽喜燒</t>
  </si>
  <si>
    <t>酥炸豆腐</t>
  </si>
  <si>
    <t>三杯杏鮑菇</t>
  </si>
  <si>
    <t>腰果素雞</t>
  </si>
  <si>
    <t>茄汁豆包</t>
  </si>
  <si>
    <t>茄汁炒飯</t>
  </si>
  <si>
    <t>三杯雞</t>
  </si>
  <si>
    <t>百頁肉片</t>
  </si>
  <si>
    <t>紅椒魚片</t>
  </si>
  <si>
    <t>鹽酥杏鮑菇</t>
  </si>
  <si>
    <t xml:space="preserve">       台南市安順國小109.6月份學校供應量反映表</t>
  </si>
  <si>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109年6月1日</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</si>
  <si>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</si>
  <si>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</si>
  <si>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</si>
  <si>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</si>
  <si>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</si>
  <si>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</si>
  <si>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</si>
  <si>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</si>
  <si>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</si>
  <si>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</si>
  <si>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</si>
  <si>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</si>
  <si>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</si>
  <si>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t xml:space="preserve"> </t>
    </r>
    <r>
      <rPr>
        <b/>
        <sz val="13"/>
        <color rgb="FF000000"/>
        <rFont val="新細明體"/>
        <family val="1"/>
        <charset val="136"/>
      </rPr>
      <t>※二、班級用餐人數：</t>
    </r>
  </si>
  <si>
    <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</si>
  <si>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t>※</t>
    </r>
    <r>
      <rPr>
        <sz val="13"/>
        <color rgb="FF000000"/>
        <rFont val="新細明體"/>
        <family val="1"/>
        <charset val="136"/>
      </rPr>
      <t>本表請調查完後交回午餐廚房喔，以利隨時調整各班級份數、供應量。</t>
    </r>
  </si>
  <si>
    <t>芹燒旗魚</t>
    <phoneticPr fontId="32" type="noConversion"/>
  </si>
  <si>
    <t>翡翠豆腐羹</t>
    <phoneticPr fontId="32" type="noConversion"/>
  </si>
  <si>
    <t>海芽蛋花湯</t>
    <phoneticPr fontId="32" type="noConversion"/>
  </si>
  <si>
    <t>黃瓜魚丸湯</t>
    <phoneticPr fontId="32" type="noConversion"/>
  </si>
  <si>
    <t>黑胡椒豬柳</t>
    <phoneticPr fontId="32" type="noConversion"/>
  </si>
  <si>
    <t>海芽排骨湯</t>
    <phoneticPr fontId="32" type="noConversion"/>
  </si>
  <si>
    <t>帶骨肉排</t>
    <phoneticPr fontId="32" type="noConversion"/>
  </si>
  <si>
    <t>海芽素排湯</t>
    <phoneticPr fontId="32" type="noConversion"/>
  </si>
  <si>
    <t>翡翠豆腐羹</t>
    <phoneticPr fontId="32" type="noConversion"/>
  </si>
  <si>
    <t>海芽蛋花湯</t>
    <phoneticPr fontId="32" type="noConversion"/>
  </si>
  <si>
    <t>番茄玉米湯</t>
    <phoneticPr fontId="32" type="noConversion"/>
  </si>
  <si>
    <t>黑輪滷丸</t>
    <phoneticPr fontId="32" type="noConversion"/>
  </si>
  <si>
    <t>蔥酥丁香魚</t>
    <phoneticPr fontId="32" type="noConversion"/>
  </si>
  <si>
    <t>火腿時蔬涼麵料</t>
    <phoneticPr fontId="32" type="noConversion"/>
  </si>
  <si>
    <t xml:space="preserve"> 感謝協助</t>
    <phoneticPr fontId="32" type="noConversion"/>
  </si>
  <si>
    <t xml:space="preserve">       台南市安順國小109.6月份學校供應量反映表</t>
    <phoneticPr fontId="32" type="noConversion"/>
  </si>
  <si>
    <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109年6月1日</t>
    </r>
    <phoneticPr fontId="32" type="noConversion"/>
  </si>
  <si>
    <t>三杯素雞</t>
    <phoneticPr fontId="32" type="noConversion"/>
  </si>
  <si>
    <t>黃瓜素排骨湯</t>
    <phoneticPr fontId="32" type="noConversion"/>
  </si>
  <si>
    <t>冬菜粉絲湯</t>
    <phoneticPr fontId="32" type="noConversion"/>
  </si>
  <si>
    <t xml:space="preserve">黃豆芽素湯
</t>
    <phoneticPr fontId="32" type="noConversion"/>
  </si>
  <si>
    <t>蘿蔔素排湯</t>
    <phoneticPr fontId="32" type="noConversion"/>
  </si>
  <si>
    <t>黃瓜素排湯</t>
    <phoneticPr fontId="32" type="noConversion"/>
  </si>
  <si>
    <t>竹筍素排湯</t>
    <phoneticPr fontId="32" type="noConversion"/>
  </si>
  <si>
    <t>香菇素雞湯</t>
    <phoneticPr fontId="32" type="noConversion"/>
  </si>
  <si>
    <t>蕃茄燒肉</t>
    <phoneticPr fontId="32" type="noConversion"/>
  </si>
  <si>
    <t>沙茶素魚</t>
    <phoneticPr fontId="32" type="noConversion"/>
  </si>
  <si>
    <t>油豆腐肉燥</t>
    <phoneticPr fontId="32" type="noConversion"/>
  </si>
  <si>
    <t>沙茶署魚</t>
    <phoneticPr fontId="32" type="noConversion"/>
  </si>
  <si>
    <t>毛豆莢</t>
    <phoneticPr fontId="32" type="noConversion"/>
  </si>
  <si>
    <t>涼拌小黃瓜</t>
    <phoneticPr fontId="32" type="noConversion"/>
  </si>
  <si>
    <t>有機時蔬</t>
    <phoneticPr fontId="32" type="noConversion"/>
  </si>
  <si>
    <t>宮保雞丁</t>
    <phoneticPr fontId="32" type="noConversion"/>
  </si>
  <si>
    <t>宮保雞丁</t>
    <phoneticPr fontId="32" type="noConversion"/>
  </si>
  <si>
    <t>蔬菜湯</t>
    <phoneticPr fontId="32" type="noConversion"/>
  </si>
  <si>
    <t>海帶排骨湯</t>
    <phoneticPr fontId="32" type="noConversion"/>
  </si>
  <si>
    <t>胚芽飯</t>
    <phoneticPr fontId="32" type="noConversion"/>
  </si>
  <si>
    <t>胚芽飯</t>
    <phoneticPr fontId="3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</si>
</sst>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m&quot;月&quot;d&quot;日&quot;"/>
    <numFmt numFmtId="177" formatCode="0.0_ "/>
  </numFmts>
  <fonts count="53">
    <font>
      <sz val="12"/>
      <color rgb="FF000000"/>
      <name val="PMingLiu"/>
    </font>
    <font>
      <sz val="11"/>
      <color rgb="FF000000"/>
      <name val="DFKai-SB"/>
      <family val="4"/>
      <charset val="136"/>
    </font>
    <font>
      <sz val="9"/>
      <color rgb="FF000000"/>
      <name val="PMingLiu"/>
      <family val="1"/>
      <charset val="136"/>
    </font>
    <font>
      <sz val="11"/>
      <color rgb="FF000000"/>
      <name val="PMingLiu"/>
      <family val="1"/>
      <charset val="136"/>
    </font>
    <font>
      <u/>
      <sz val="17"/>
      <color rgb="FF0000FF"/>
      <name val="PMingLiu"/>
      <family val="1"/>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PMingLiu"/>
      <family val="1"/>
      <charset val="136"/>
    </font>
    <font>
      <sz val="10"/>
      <color rgb="FF000000"/>
      <name val="DFKai-SB"/>
      <family val="4"/>
      <charset val="136"/>
    </font>
    <font>
      <sz val="12"/>
      <color rgb="FF000000"/>
      <name val="DFKai-SB"/>
      <family val="4"/>
      <charset val="136"/>
    </font>
    <font>
      <sz val="6"/>
      <color rgb="FF000000"/>
      <name val="DFKai-SB"/>
      <family val="4"/>
      <charset val="136"/>
    </font>
    <font>
      <sz val="8"/>
      <color rgb="FF000000"/>
      <name val="Times New Roman"/>
      <family val="1"/>
    </font>
    <font>
      <sz val="10"/>
      <color rgb="FF000000"/>
      <name val="BiauKai"/>
    </font>
    <font>
      <sz val="8"/>
      <color rgb="FF000000"/>
      <name val="Calibri"/>
      <family val="2"/>
    </font>
    <font>
      <sz val="12"/>
      <color rgb="FF000000"/>
      <name val="Calibri"/>
      <family val="2"/>
    </font>
    <font>
      <sz val="9"/>
      <color rgb="FF000000"/>
      <name val="DFKai-SB"/>
      <family val="4"/>
      <charset val="136"/>
    </font>
    <font>
      <sz val="11"/>
      <color rgb="FF000000"/>
      <name val="Times New Roman"/>
      <family val="1"/>
    </font>
    <font>
      <sz val="8"/>
      <color rgb="FF000000"/>
      <name val="DFKai-SB"/>
      <family val="4"/>
      <charset val="136"/>
    </font>
    <font>
      <sz val="9"/>
      <color rgb="FF000000"/>
      <name val="MingLiu"/>
      <family val="3"/>
      <charset val="136"/>
    </font>
    <font>
      <sz val="12"/>
      <color rgb="FF000000"/>
      <name val="華康少女文字w5"/>
      <family val="3"/>
      <charset val="136"/>
    </font>
    <font>
      <sz val="11"/>
      <color rgb="FF000000"/>
      <name val="華康少女文字w5"/>
      <family val="3"/>
      <charset val="136"/>
    </font>
    <font>
      <sz val="10"/>
      <color rgb="FF660066"/>
      <name val="PMingLiu"/>
      <family val="1"/>
      <charset val="136"/>
    </font>
    <font>
      <b/>
      <sz val="18"/>
      <color rgb="FF000000"/>
      <name val="PMingLiu"/>
      <family val="1"/>
      <charset val="136"/>
    </font>
    <font>
      <sz val="13"/>
      <color rgb="FF000000"/>
      <name val="Calibri"/>
      <family val="2"/>
    </font>
    <font>
      <b/>
      <sz val="13"/>
      <color rgb="FF000000"/>
      <name val="PMingLiu"/>
      <family val="1"/>
      <charset val="136"/>
    </font>
    <font>
      <sz val="13"/>
      <color rgb="FF000000"/>
      <name val="PMingLiu"/>
      <family val="1"/>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細明體"/>
      <family val="3"/>
      <charset val="136"/>
    </font>
    <font>
      <sz val="11"/>
      <name val="DFKai-SB"/>
      <family val="4"/>
      <charset val="136"/>
    </font>
    <font>
      <sz val="6"/>
      <name val="DFKai-SB"/>
      <family val="4"/>
      <charset val="136"/>
    </font>
    <font>
      <sz val="8"/>
      <name val="Times New Roman"/>
      <family val="1"/>
    </font>
    <font>
      <sz val="8"/>
      <name val="PMingLiu"/>
      <family val="1"/>
      <charset val="136"/>
    </font>
    <font>
      <sz val="12"/>
      <name val="PMingLiu"/>
      <family val="1"/>
      <charset val="136"/>
    </font>
    <font>
      <sz val="11"/>
      <name val="MingLiu"/>
      <family val="3"/>
      <charset val="136"/>
    </font>
    <font>
      <sz val="10"/>
      <name val="DFKai-SB"/>
      <family val="4"/>
      <charset val="136"/>
    </font>
    <font>
      <sz val="10"/>
      <name val="BiauKai"/>
    </font>
    <font>
      <sz val="10"/>
      <name val="MingLiu"/>
      <family val="3"/>
      <charset val="136"/>
    </font>
    <font>
      <sz val="8"/>
      <name val="Calibri"/>
      <family val="2"/>
    </font>
    <font>
      <sz val="12"/>
      <name val="Calibri"/>
      <family val="2"/>
    </font>
    <font>
      <sz val="9"/>
      <name val="DFKai-SB"/>
      <family val="4"/>
      <charset val="136"/>
    </font>
    <font>
      <sz val="11"/>
      <name val="PMingLiu"/>
      <family val="1"/>
      <charset val="136"/>
    </font>
    <font>
      <sz val="10"/>
      <name val="PMingLiu"/>
      <family val="1"/>
      <charset val="136"/>
    </font>
    <font>
      <sz val="12"/>
      <name val="MingLiu"/>
      <family val="3"/>
      <charset val="136"/>
    </font>
    <font>
      <sz val="12"/>
      <name val="Times New Roman"/>
      <family val="1"/>
    </font>
    <font>
      <sz val="11"/>
      <name val="Times New Roman"/>
      <family val="1"/>
    </font>
    <font>
      <sz val="8"/>
      <name val="DFKai-SB"/>
      <family val="4"/>
      <charset val="136"/>
    </font>
    <font>
      <sz val="12"/>
      <name val="DFKai-SB"/>
      <family val="4"/>
      <charset val="136"/>
    </font>
    <font>
      <sz val="10"/>
      <name val="細明體"/>
      <family val="3"/>
      <charset val="136"/>
    </font>
  </fonts>
  <fills count="3">
    <fill>
      <patternFill patternType="none"/>
    </fill>
    <fill>
      <patternFill patternType="gray125"/>
    </fill>
    <fill>
      <patternFill patternType="solid">
        <fgColor theme="0"/>
        <bgColor rgb="FF00FFFF"/>
      </patternFill>
    </fill>
  </fills>
  <borders count="11">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s>
  <cellStyleXfs count="1">
    <xf numFmtId="0" fontId="0" fillId="0" borderId="0"/>
  </cellStyleXfs>
  <cellXfs count="125">
    <xf numFmtId="0" fontId="0" fillId="0" borderId="0" xfId="0" applyFont="1" applyAlignment="1">
      <alignment vertical="center"/>
    </xf>
    <xf numFmtId="0" fontId="0" fillId="0" borderId="0" xfId="0" applyFont="1" applyAlignment="1">
      <alignment horizontal="center" vertical="center"/>
    </xf>
    <xf numFmtId="0" fontId="3" fillId="0" borderId="0" xfId="0" applyFont="1" applyAlignment="1">
      <alignment vertical="center"/>
    </xf>
    <xf numFmtId="0" fontId="7" fillId="0" borderId="2" xfId="0" applyFont="1" applyBorder="1" applyAlignment="1">
      <alignment vertical="center" wrapText="1"/>
    </xf>
    <xf numFmtId="0" fontId="7" fillId="0" borderId="1" xfId="0" applyFont="1" applyBorder="1" applyAlignment="1">
      <alignment vertical="center" wrapText="1"/>
    </xf>
    <xf numFmtId="0" fontId="0" fillId="0" borderId="2" xfId="0" applyFont="1" applyBorder="1" applyAlignment="1">
      <alignment vertical="center"/>
    </xf>
    <xf numFmtId="176" fontId="11" fillId="0" borderId="2" xfId="0" applyNumberFormat="1" applyFont="1" applyBorder="1" applyAlignment="1">
      <alignment horizontal="center" vertical="center" wrapText="1"/>
    </xf>
    <xf numFmtId="0" fontId="12" fillId="0" borderId="2" xfId="0" applyFont="1" applyBorder="1" applyAlignment="1">
      <alignment horizontal="center" vertical="center" wrapText="1"/>
    </xf>
    <xf numFmtId="0" fontId="13" fillId="0" borderId="2" xfId="0" applyFont="1" applyBorder="1" applyAlignment="1">
      <alignment horizontal="center" vertical="center" wrapText="1"/>
    </xf>
    <xf numFmtId="0" fontId="14" fillId="0" borderId="2" xfId="0" applyFont="1" applyBorder="1" applyAlignment="1">
      <alignment horizontal="left" vertical="center" wrapText="1"/>
    </xf>
    <xf numFmtId="0" fontId="6" fillId="0" borderId="2" xfId="0" applyFont="1" applyBorder="1" applyAlignment="1">
      <alignment horizontal="left" vertical="center" wrapText="1"/>
    </xf>
    <xf numFmtId="1" fontId="0" fillId="0" borderId="2" xfId="0" applyNumberFormat="1" applyFont="1" applyBorder="1" applyAlignment="1">
      <alignment vertical="center"/>
    </xf>
    <xf numFmtId="0" fontId="16" fillId="0" borderId="2" xfId="0" applyFont="1" applyBorder="1" applyAlignment="1">
      <alignment horizontal="left" vertical="center" wrapText="1"/>
    </xf>
    <xf numFmtId="1" fontId="15" fillId="0" borderId="2" xfId="0" applyNumberFormat="1" applyFont="1" applyBorder="1" applyAlignment="1">
      <alignment horizontal="left" vertical="center" wrapText="1"/>
    </xf>
    <xf numFmtId="1" fontId="17" fillId="0" borderId="2" xfId="0" applyNumberFormat="1" applyFont="1" applyBorder="1" applyAlignment="1">
      <alignment horizontal="right" vertical="center"/>
    </xf>
    <xf numFmtId="176" fontId="18" fillId="0" borderId="2" xfId="0" applyNumberFormat="1" applyFont="1" applyBorder="1" applyAlignment="1">
      <alignment horizontal="center" vertical="center" wrapText="1"/>
    </xf>
    <xf numFmtId="0" fontId="14" fillId="0" borderId="4" xfId="0" applyFont="1" applyBorder="1" applyAlignment="1">
      <alignment horizontal="left" vertical="center" wrapText="1"/>
    </xf>
    <xf numFmtId="0" fontId="9" fillId="0" borderId="2" xfId="0" applyFont="1" applyBorder="1" applyAlignment="1">
      <alignment horizontal="left" vertical="center"/>
    </xf>
    <xf numFmtId="0" fontId="9" fillId="0" borderId="2" xfId="0" applyFont="1" applyBorder="1" applyAlignment="1">
      <alignment horizontal="right" vertical="center"/>
    </xf>
    <xf numFmtId="0" fontId="19" fillId="0" borderId="2" xfId="0" applyFont="1" applyBorder="1" applyAlignment="1">
      <alignment horizontal="left" vertical="center" wrapText="1"/>
    </xf>
    <xf numFmtId="1" fontId="20" fillId="0" borderId="2" xfId="0" applyNumberFormat="1" applyFont="1" applyBorder="1" applyAlignment="1">
      <alignment horizontal="left" vertical="center" wrapText="1"/>
    </xf>
    <xf numFmtId="0" fontId="20" fillId="0" borderId="6" xfId="0" applyFont="1" applyBorder="1" applyAlignment="1">
      <alignment horizontal="center" vertical="center" wrapText="1"/>
    </xf>
    <xf numFmtId="0" fontId="6" fillId="0" borderId="4" xfId="0" applyFont="1" applyBorder="1" applyAlignment="1">
      <alignment horizontal="left" vertical="center" wrapText="1"/>
    </xf>
    <xf numFmtId="177" fontId="6" fillId="0" borderId="2" xfId="0" applyNumberFormat="1" applyFont="1" applyBorder="1" applyAlignment="1">
      <alignment horizontal="left" vertical="center" wrapText="1"/>
    </xf>
    <xf numFmtId="0" fontId="22" fillId="0" borderId="0" xfId="0" applyFont="1" applyAlignment="1">
      <alignment vertical="center"/>
    </xf>
    <xf numFmtId="0" fontId="0" fillId="0" borderId="0" xfId="0" applyFont="1" applyAlignment="1">
      <alignment vertical="center"/>
    </xf>
    <xf numFmtId="1" fontId="0" fillId="0" borderId="0" xfId="0" applyNumberFormat="1" applyFont="1" applyAlignment="1">
      <alignment vertical="center"/>
    </xf>
    <xf numFmtId="0" fontId="23" fillId="0" borderId="0" xfId="0" applyFont="1" applyAlignment="1">
      <alignment vertical="center"/>
    </xf>
    <xf numFmtId="0" fontId="0" fillId="0" borderId="0" xfId="0" applyFont="1" applyAlignment="1">
      <alignment horizontal="center" wrapText="1"/>
    </xf>
    <xf numFmtId="0" fontId="0"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27" fillId="0" borderId="0" xfId="0" applyFont="1" applyAlignment="1">
      <alignment vertical="center"/>
    </xf>
    <xf numFmtId="0" fontId="28" fillId="0" borderId="9" xfId="0" applyFont="1" applyBorder="1" applyAlignment="1">
      <alignment horizontal="center" vertical="center" wrapText="1"/>
    </xf>
    <xf numFmtId="0" fontId="28" fillId="0" borderId="2" xfId="0" applyFont="1" applyBorder="1" applyAlignment="1">
      <alignment horizontal="center" vertical="center" wrapText="1"/>
    </xf>
    <xf numFmtId="0" fontId="28" fillId="0" borderId="5" xfId="0" applyFont="1" applyBorder="1" applyAlignment="1">
      <alignment vertical="center" wrapText="1"/>
    </xf>
    <xf numFmtId="0" fontId="28" fillId="0" borderId="2" xfId="0" applyFont="1" applyBorder="1" applyAlignment="1">
      <alignment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12" fillId="0" borderId="2" xfId="0" applyFont="1" applyBorder="1" applyAlignment="1">
      <alignment vertical="center"/>
    </xf>
    <xf numFmtId="0" fontId="28" fillId="0" borderId="2" xfId="0" applyFont="1" applyBorder="1" applyAlignment="1">
      <alignment vertical="top" wrapText="1"/>
    </xf>
    <xf numFmtId="0" fontId="28" fillId="0" borderId="0" xfId="0" applyFont="1" applyAlignment="1">
      <alignment horizontal="left" vertical="center"/>
    </xf>
    <xf numFmtId="0" fontId="27" fillId="0" borderId="0" xfId="0" applyFont="1" applyAlignment="1">
      <alignment horizontal="left" vertical="center"/>
    </xf>
    <xf numFmtId="0" fontId="25" fillId="0" borderId="0" xfId="0" applyFont="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left" vertical="center" wrapText="1"/>
    </xf>
    <xf numFmtId="1" fontId="0" fillId="0" borderId="1" xfId="0" applyNumberFormat="1" applyFont="1" applyBorder="1" applyAlignment="1">
      <alignment vertical="center"/>
    </xf>
    <xf numFmtId="0" fontId="6" fillId="0" borderId="1" xfId="0" applyFont="1" applyBorder="1" applyAlignment="1">
      <alignment horizontal="left" vertical="center" wrapText="1"/>
    </xf>
    <xf numFmtId="0" fontId="6" fillId="0" borderId="2" xfId="0" applyFont="1" applyBorder="1" applyAlignment="1">
      <alignment vertical="center"/>
    </xf>
    <xf numFmtId="1" fontId="9" fillId="0" borderId="2" xfId="0" applyNumberFormat="1" applyFont="1" applyBorder="1" applyAlignment="1">
      <alignment horizontal="right" vertical="center"/>
    </xf>
    <xf numFmtId="0" fontId="14" fillId="0" borderId="7" xfId="0" applyFont="1" applyBorder="1" applyAlignment="1">
      <alignment horizontal="left" vertical="center" wrapText="1"/>
    </xf>
    <xf numFmtId="0" fontId="33" fillId="0" borderId="2" xfId="0" applyFont="1" applyBorder="1" applyAlignment="1">
      <alignment vertical="center" wrapText="1"/>
    </xf>
    <xf numFmtId="0" fontId="34" fillId="0" borderId="2" xfId="0" applyFont="1" applyBorder="1" applyAlignment="1">
      <alignment horizontal="center" vertical="center" wrapText="1"/>
    </xf>
    <xf numFmtId="0" fontId="35" fillId="0" borderId="2" xfId="0" applyFont="1" applyBorder="1" applyAlignment="1">
      <alignment horizontal="left" vertical="center" wrapText="1"/>
    </xf>
    <xf numFmtId="0" fontId="36" fillId="0" borderId="2" xfId="0" applyFont="1" applyBorder="1" applyAlignment="1">
      <alignment horizontal="left" vertical="center" wrapText="1"/>
    </xf>
    <xf numFmtId="1" fontId="37" fillId="0" borderId="2" xfId="0" applyNumberFormat="1" applyFont="1" applyBorder="1" applyAlignment="1">
      <alignment vertical="center"/>
    </xf>
    <xf numFmtId="0" fontId="38" fillId="0" borderId="2" xfId="0" applyFont="1" applyBorder="1" applyAlignment="1">
      <alignment vertical="center" wrapText="1"/>
    </xf>
    <xf numFmtId="0" fontId="33" fillId="0" borderId="3" xfId="0" applyFont="1" applyBorder="1" applyAlignment="1">
      <alignment vertical="center" wrapText="1"/>
    </xf>
    <xf numFmtId="1" fontId="10" fillId="0" borderId="2" xfId="0" applyNumberFormat="1" applyFont="1" applyBorder="1" applyAlignment="1">
      <alignment vertical="center"/>
    </xf>
    <xf numFmtId="0" fontId="33" fillId="0" borderId="2" xfId="0" applyFont="1" applyBorder="1" applyAlignment="1">
      <alignment horizontal="center" vertical="center" wrapText="1"/>
    </xf>
    <xf numFmtId="0" fontId="39" fillId="0" borderId="2" xfId="0" applyFont="1" applyBorder="1" applyAlignment="1">
      <alignment vertical="center" wrapText="1"/>
    </xf>
    <xf numFmtId="0" fontId="40" fillId="0" borderId="2" xfId="0" applyFont="1" applyBorder="1" applyAlignment="1">
      <alignment horizontal="left" vertical="center" wrapText="1"/>
    </xf>
    <xf numFmtId="0" fontId="41" fillId="0" borderId="2" xfId="0" applyFont="1" applyBorder="1" applyAlignment="1">
      <alignment horizontal="left" vertical="center" wrapText="1"/>
    </xf>
    <xf numFmtId="0" fontId="42" fillId="0" borderId="2" xfId="0" applyFont="1" applyBorder="1" applyAlignment="1">
      <alignment horizontal="left" vertical="center" wrapText="1"/>
    </xf>
    <xf numFmtId="1" fontId="40" fillId="0" borderId="2" xfId="0" applyNumberFormat="1" applyFont="1" applyBorder="1" applyAlignment="1">
      <alignment horizontal="left" vertical="center" wrapText="1"/>
    </xf>
    <xf numFmtId="1" fontId="43" fillId="0" borderId="2" xfId="0" applyNumberFormat="1" applyFont="1" applyBorder="1" applyAlignment="1">
      <alignment horizontal="right" vertical="center"/>
    </xf>
    <xf numFmtId="0" fontId="44" fillId="0" borderId="2" xfId="0" applyFont="1" applyBorder="1" applyAlignment="1">
      <alignment vertical="top" wrapText="1"/>
    </xf>
    <xf numFmtId="0" fontId="33" fillId="2" borderId="2" xfId="0" applyFont="1" applyFill="1" applyBorder="1" applyAlignment="1">
      <alignment vertical="center" wrapText="1"/>
    </xf>
    <xf numFmtId="0" fontId="33" fillId="0" borderId="5" xfId="0" applyFont="1" applyBorder="1" applyAlignment="1">
      <alignment vertical="center" wrapText="1"/>
    </xf>
    <xf numFmtId="0" fontId="35" fillId="0" borderId="4" xfId="0" applyFont="1" applyBorder="1" applyAlignment="1">
      <alignment horizontal="left" vertical="center" wrapText="1"/>
    </xf>
    <xf numFmtId="0" fontId="37" fillId="0" borderId="0" xfId="0" applyFont="1" applyAlignment="1">
      <alignment vertical="center"/>
    </xf>
    <xf numFmtId="0" fontId="45" fillId="0" borderId="2" xfId="0" applyFont="1" applyBorder="1" applyAlignment="1">
      <alignment vertical="center"/>
    </xf>
    <xf numFmtId="0" fontId="36" fillId="0" borderId="2" xfId="0" applyFont="1" applyBorder="1" applyAlignment="1">
      <alignment vertical="center"/>
    </xf>
    <xf numFmtId="0" fontId="46" fillId="0" borderId="2" xfId="0" applyFont="1" applyBorder="1" applyAlignment="1">
      <alignment horizontal="left" vertical="center"/>
    </xf>
    <xf numFmtId="1" fontId="46" fillId="0" borderId="2" xfId="0" applyNumberFormat="1" applyFont="1" applyBorder="1" applyAlignment="1">
      <alignment horizontal="right" vertical="center"/>
    </xf>
    <xf numFmtId="0" fontId="33" fillId="0" borderId="2" xfId="0" applyFont="1" applyBorder="1" applyAlignment="1">
      <alignment vertical="center"/>
    </xf>
    <xf numFmtId="0" fontId="37" fillId="0" borderId="2" xfId="0" applyFont="1" applyBorder="1" applyAlignment="1">
      <alignment horizontal="center" vertical="center" wrapText="1"/>
    </xf>
    <xf numFmtId="0" fontId="34" fillId="0" borderId="4" xfId="0" applyFont="1" applyBorder="1" applyAlignment="1">
      <alignment horizontal="center" vertical="center" wrapText="1"/>
    </xf>
    <xf numFmtId="0" fontId="36" fillId="0" borderId="4" xfId="0" applyFont="1" applyBorder="1" applyAlignment="1">
      <alignment vertical="center"/>
    </xf>
    <xf numFmtId="0" fontId="46" fillId="0" borderId="4" xfId="0" applyFont="1" applyBorder="1" applyAlignment="1">
      <alignment horizontal="left" vertical="center"/>
    </xf>
    <xf numFmtId="0" fontId="46" fillId="0" borderId="2" xfId="0" applyFont="1" applyBorder="1" applyAlignment="1">
      <alignment horizontal="right" vertical="center"/>
    </xf>
    <xf numFmtId="0" fontId="46" fillId="0" borderId="2" xfId="0" applyFont="1" applyBorder="1" applyAlignment="1">
      <alignment horizontal="center" vertical="center" wrapText="1"/>
    </xf>
    <xf numFmtId="0" fontId="10" fillId="0" borderId="2" xfId="0" applyFont="1" applyBorder="1" applyAlignment="1">
      <alignment horizontal="center" vertical="center" wrapText="1"/>
    </xf>
    <xf numFmtId="0" fontId="48" fillId="0" borderId="7" xfId="0" applyFont="1" applyBorder="1" applyAlignment="1">
      <alignment horizontal="left" vertical="center" wrapText="1"/>
    </xf>
    <xf numFmtId="0" fontId="49" fillId="0" borderId="2" xfId="0" applyFont="1" applyBorder="1" applyAlignment="1">
      <alignment horizontal="left" vertical="center" wrapText="1"/>
    </xf>
    <xf numFmtId="1" fontId="50" fillId="0" borderId="2" xfId="0" applyNumberFormat="1" applyFont="1" applyBorder="1" applyAlignment="1">
      <alignment horizontal="left" vertical="center" wrapText="1"/>
    </xf>
    <xf numFmtId="0" fontId="36" fillId="0" borderId="2" xfId="0" applyFont="1" applyBorder="1" applyAlignment="1">
      <alignment horizontal="center" vertical="center" wrapText="1"/>
    </xf>
    <xf numFmtId="0" fontId="50" fillId="0" borderId="6" xfId="0" applyFont="1" applyBorder="1" applyAlignment="1">
      <alignment horizontal="center" vertical="center" wrapText="1"/>
    </xf>
    <xf numFmtId="0" fontId="51" fillId="0" borderId="2" xfId="0" applyFont="1" applyBorder="1" applyAlignment="1">
      <alignment horizontal="center" vertical="center" wrapText="1"/>
    </xf>
    <xf numFmtId="0" fontId="39" fillId="0" borderId="2" xfId="0" applyFont="1" applyBorder="1" applyAlignment="1">
      <alignment vertical="top" wrapText="1"/>
    </xf>
    <xf numFmtId="0" fontId="34" fillId="0" borderId="5" xfId="0" applyFont="1" applyBorder="1" applyAlignment="1">
      <alignment vertical="center" wrapText="1"/>
    </xf>
    <xf numFmtId="0" fontId="9" fillId="0" borderId="0" xfId="0" applyFont="1" applyAlignment="1">
      <alignment vertical="center"/>
    </xf>
    <xf numFmtId="0" fontId="44" fillId="0" borderId="2" xfId="0" applyFont="1" applyBorder="1" applyAlignment="1">
      <alignment vertical="center" wrapText="1"/>
    </xf>
    <xf numFmtId="0" fontId="52" fillId="0" borderId="2" xfId="0" applyFont="1" applyBorder="1" applyAlignment="1">
      <alignment horizontal="left" vertical="center" wrapText="1"/>
    </xf>
    <xf numFmtId="0" fontId="6" fillId="0" borderId="1" xfId="0" applyFont="1" applyBorder="1" applyAlignment="1">
      <alignment horizontal="center" wrapText="1"/>
    </xf>
    <xf numFmtId="0" fontId="10" fillId="0" borderId="4" xfId="0" applyFont="1" applyBorder="1" applyAlignment="1">
      <alignment vertical="center"/>
    </xf>
    <xf numFmtId="0" fontId="6" fillId="0" borderId="1" xfId="0" applyFont="1" applyBorder="1" applyAlignment="1">
      <alignment horizontal="center" vertical="center" wrapText="1"/>
    </xf>
    <xf numFmtId="0" fontId="3" fillId="0" borderId="0" xfId="0" applyFont="1" applyAlignment="1">
      <alignment horizontal="center" vertical="center"/>
    </xf>
    <xf numFmtId="0" fontId="0" fillId="0" borderId="0" xfId="0" applyFont="1" applyAlignment="1">
      <alignment vertical="center"/>
    </xf>
    <xf numFmtId="0" fontId="9"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0" fillId="0" borderId="0" xfId="0" applyFont="1" applyAlignment="1">
      <alignment horizontal="center" vertical="center"/>
    </xf>
    <xf numFmtId="0" fontId="4" fillId="0" borderId="0" xfId="0" applyFont="1" applyAlignment="1">
      <alignment horizontal="left" vertical="center"/>
    </xf>
    <xf numFmtId="0" fontId="8" fillId="0" borderId="1" xfId="0" applyFont="1" applyBorder="1" applyAlignment="1">
      <alignment horizontal="center" vertical="center" wrapText="1"/>
    </xf>
    <xf numFmtId="0" fontId="28" fillId="0" borderId="5" xfId="0" applyFont="1" applyBorder="1" applyAlignment="1">
      <alignment horizontal="center" vertical="center" wrapText="1"/>
    </xf>
    <xf numFmtId="0" fontId="10" fillId="0" borderId="8" xfId="0" applyFont="1" applyBorder="1" applyAlignment="1">
      <alignment vertical="center"/>
    </xf>
    <xf numFmtId="0" fontId="10" fillId="0" borderId="6" xfId="0" applyFont="1" applyBorder="1" applyAlignment="1">
      <alignment vertical="center"/>
    </xf>
    <xf numFmtId="0" fontId="25" fillId="0" borderId="0" xfId="0" applyFont="1" applyAlignment="1">
      <alignment horizontal="center" vertical="center"/>
    </xf>
    <xf numFmtId="0" fontId="33" fillId="0" borderId="5" xfId="0" applyFont="1" applyBorder="1" applyAlignment="1">
      <alignment horizontal="center" vertical="center" wrapText="1"/>
    </xf>
    <xf numFmtId="0" fontId="28" fillId="0" borderId="5" xfId="0" applyFont="1" applyBorder="1" applyAlignment="1">
      <alignment horizontal="center" vertical="top" wrapText="1"/>
    </xf>
    <xf numFmtId="0" fontId="0" fillId="0" borderId="5" xfId="0" applyFont="1" applyBorder="1" applyAlignment="1">
      <alignment horizontal="center" vertical="center"/>
    </xf>
    <xf numFmtId="0" fontId="26" fillId="0" borderId="0" xfId="0" applyFont="1" applyAlignment="1">
      <alignment horizontal="left" vertical="center"/>
    </xf>
    <xf numFmtId="0" fontId="24" fillId="0" borderId="0" xfId="0" applyFont="1" applyAlignment="1">
      <alignment horizontal="left" vertical="center"/>
    </xf>
    <xf numFmtId="0" fontId="9" fillId="0" borderId="0" xfId="0" applyFont="1" applyAlignment="1">
      <alignment horizontal="right" vertical="center"/>
    </xf>
    <xf numFmtId="0" fontId="9" fillId="0" borderId="0" xfId="0" applyFont="1" applyAlignment="1">
      <alignment vertical="center"/>
    </xf>
    <xf numFmtId="0" fontId="47" fillId="0" borderId="5" xfId="0" applyFont="1" applyBorder="1" applyAlignment="1">
      <alignment horizontal="center" vertical="center" wrapText="1"/>
    </xf>
    <xf numFmtId="0" fontId="7" fillId="0" borderId="1" xfId="0" applyFont="1" applyBorder="1" applyAlignment="1">
      <alignment horizontal="center" vertical="center"/>
    </xf>
    <xf numFmtId="0" fontId="10" fillId="0" borderId="3" xfId="0" applyFont="1" applyBorder="1" applyAlignment="1">
      <alignment vertical="center"/>
    </xf>
    <xf numFmtId="0" fontId="7" fillId="0" borderId="1" xfId="0" applyFont="1" applyBorder="1" applyAlignment="1">
      <alignment horizontal="center" vertical="center" wrapText="1"/>
    </xf>
    <xf numFmtId="0" fontId="5" fillId="0" borderId="0" xfId="0" applyFont="1" applyAlignment="1">
      <alignment vertical="center"/>
    </xf>
    <xf numFmtId="0" fontId="23" fillId="0" borderId="0" xfId="0" applyFont="1" applyAlignment="1">
      <alignment horizontal="left" vertical="center"/>
    </xf>
    <xf numFmtId="0" fontId="21" fillId="0" borderId="5" xfId="0" applyFont="1" applyBorder="1" applyAlignment="1">
      <alignment horizontal="center" vertical="center" wrapText="1"/>
    </xf>
    <xf numFmtId="0" fontId="0" fillId="0" borderId="0" xfId="0" applyFont="1" applyAlignment="1">
      <alignment horizontal="left" vertical="center"/>
    </xf>
    <xf numFmtId="0" fontId="0" fillId="0" borderId="0" xfId="0" applyFont="1" applyAlignment="1">
      <alignment horizontal="right" vertical="center"/>
    </xf>
  </cellXfs>
  <cellStyles count="1">
    <cellStyle name="一般" xfId="0" builtinId="0"/>
  </cellStyles>
  <dxfs count="0"/>
  <tableStyles count="0" defaultTableStyle="TableStyleMedium2" defaultPivotStyle="PivotStyleLight16"/>
  <colors>
    <mruColors>
      <color rgb="FF1D02B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12</xdr:col>
      <xdr:colOff>28575</xdr:colOff>
      <xdr:row>33</xdr:row>
      <xdr:rowOff>19050</xdr:rowOff>
    </xdr:from>
    <xdr:ext cx="876300" cy="857250"/>
    <xdr:pic>
      <xdr:nvPicPr>
        <xdr:cNvPr id="2" name="image1.jpg"/>
        <xdr:cNvPicPr preferRelativeResize="0"/>
      </xdr:nvPicPr>
      <xdr:blipFill>
        <a:blip xmlns:r="http://schemas.openxmlformats.org/officeDocument/2006/relationships" r:embed="rId1" cstate="print"/>
        <a:stretch>
          <a:fillRect/>
        </a:stretch>
      </xdr:blipFill>
      <xdr:spPr>
        <a:xfrm>
          <a:off x="0" y="0"/>
          <a:ext cx="876300" cy="857250"/>
        </a:xfrm>
        <a:prstGeom prst="rect">
          <a:avLst/>
        </a:prstGeom>
        <a:noFill/>
      </xdr:spPr>
    </xdr:pic>
    <xdr:clientData fLocksWithSheet="0"/>
  </xdr:oneCellAnchor>
  <xdr:oneCellAnchor>
    <xdr:from>
      <xdr:col>0</xdr:col>
      <xdr:colOff>0</xdr:colOff>
      <xdr:row>0</xdr:row>
      <xdr:rowOff>0</xdr:rowOff>
    </xdr:from>
    <xdr:ext cx="1123950" cy="1152525"/>
    <xdr:pic>
      <xdr:nvPicPr>
        <xdr:cNvPr id="3" name="image2.png"/>
        <xdr:cNvPicPr preferRelativeResize="0"/>
      </xdr:nvPicPr>
      <xdr:blipFill>
        <a:blip xmlns:r="http://schemas.openxmlformats.org/officeDocument/2006/relationships" r:embed="rId2" cstate="print"/>
        <a:stretch>
          <a:fillRect/>
        </a:stretch>
      </xdr:blipFill>
      <xdr:spPr>
        <a:xfrm>
          <a:off x="0" y="0"/>
          <a:ext cx="1123950" cy="115252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12</xdr:col>
      <xdr:colOff>28575</xdr:colOff>
      <xdr:row>33</xdr:row>
      <xdr:rowOff>19050</xdr:rowOff>
    </xdr:from>
    <xdr:ext cx="876300" cy="857250"/>
    <xdr:pic>
      <xdr:nvPicPr>
        <xdr:cNvPr id="2" name="image3.jpg"/>
        <xdr:cNvPicPr preferRelativeResize="0"/>
      </xdr:nvPicPr>
      <xdr:blipFill>
        <a:blip xmlns:r="http://schemas.openxmlformats.org/officeDocument/2006/relationships" r:embed="rId1" cstate="print"/>
        <a:stretch>
          <a:fillRect/>
        </a:stretch>
      </xdr:blipFill>
      <xdr:spPr>
        <a:xfrm>
          <a:off x="0" y="0"/>
          <a:ext cx="876300" cy="857250"/>
        </a:xfrm>
        <a:prstGeom prst="rect">
          <a:avLst/>
        </a:prstGeom>
        <a:noFill/>
      </xdr:spPr>
    </xdr:pic>
    <xdr:clientData fLocksWithSheet="0"/>
  </xdr:oneCellAnchor>
  <xdr:oneCellAnchor>
    <xdr:from>
      <xdr:col>0</xdr:col>
      <xdr:colOff>0</xdr:colOff>
      <xdr:row>0</xdr:row>
      <xdr:rowOff>0</xdr:rowOff>
    </xdr:from>
    <xdr:ext cx="3324225" cy="1219200"/>
    <xdr:pic>
      <xdr:nvPicPr>
        <xdr:cNvPr id="3" name="image4.png"/>
        <xdr:cNvPicPr preferRelativeResize="0"/>
      </xdr:nvPicPr>
      <xdr:blipFill>
        <a:blip xmlns:r="http://schemas.openxmlformats.org/officeDocument/2006/relationships" r:embed="rId2" cstate="print"/>
        <a:stretch>
          <a:fillRect/>
        </a:stretch>
      </xdr:blipFill>
      <xdr:spPr>
        <a:xfrm>
          <a:off x="0" y="0"/>
          <a:ext cx="3324225" cy="1219200"/>
        </a:xfrm>
        <a:prstGeom prst="rect">
          <a:avLst/>
        </a:prstGeom>
        <a:noFill/>
      </xdr:spPr>
    </xdr:pic>
    <xdr:clientData fLocksWithSheet="0"/>
  </xdr:one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6"/>
  <sheetViews>
    <sheetView tabSelected="1" topLeftCell="A10" zoomScaleNormal="100" zoomScaleSheetLayoutView="177" workbookViewId="0">
      <selection activeCell="D25" sqref="D25"/>
    </sheetView>
  </sheetViews>
  <sheetFormatPr defaultColWidth="14.44140625" defaultRowHeight="15" customHeight="1"/>
  <cols>
    <col min="1" max="1" width="6.33203125" customWidth="1"/>
    <col min="2" max="2" width="7" customWidth="1"/>
    <col min="3" max="3" width="3.6640625" customWidth="1"/>
    <col min="4" max="4" width="7.6640625" customWidth="1"/>
    <col min="5" max="5" width="10.88671875" customWidth="1"/>
    <col min="6" max="6" width="10.6640625" customWidth="1"/>
    <col min="7" max="7" width="11.109375" customWidth="1"/>
    <col min="8" max="8" width="12.6640625" customWidth="1"/>
    <col min="9" max="9" width="3.44140625" customWidth="1"/>
    <col min="10" max="13" width="3.6640625" customWidth="1"/>
    <col min="14" max="14" width="2.88671875" customWidth="1"/>
    <col min="15" max="15" width="3.33203125" customWidth="1"/>
    <col min="16" max="17" width="4.33203125" customWidth="1"/>
    <col min="18" max="18" width="3.6640625" customWidth="1"/>
    <col min="19" max="19" width="4.6640625" customWidth="1"/>
    <col min="20" max="21" width="3.6640625" customWidth="1"/>
    <col min="22" max="22" width="5.44140625" customWidth="1"/>
    <col min="23" max="23" width="8.6640625" customWidth="1"/>
  </cols>
  <sheetData>
    <row r="1" spans="1:23" ht="15.75" customHeight="1">
      <c r="A1" s="100"/>
      <c r="B1" s="98"/>
      <c r="C1" s="98"/>
      <c r="D1" s="101" t="s">
        <v>0</v>
      </c>
      <c r="E1" s="98"/>
      <c r="F1" s="98"/>
      <c r="G1" s="98"/>
      <c r="H1" s="102" t="s">
        <v>1</v>
      </c>
      <c r="I1" s="98"/>
      <c r="J1" s="98"/>
      <c r="K1" s="98"/>
      <c r="L1" s="98"/>
      <c r="M1" s="98"/>
      <c r="N1" s="98"/>
      <c r="O1" s="98"/>
      <c r="P1" s="98"/>
    </row>
    <row r="2" spans="1:23" ht="15.75" customHeight="1">
      <c r="A2" s="98"/>
      <c r="B2" s="98"/>
      <c r="C2" s="98"/>
      <c r="D2" s="98"/>
      <c r="E2" s="98"/>
      <c r="F2" s="98"/>
      <c r="G2" s="98"/>
      <c r="H2" s="97" t="s">
        <v>2</v>
      </c>
      <c r="I2" s="98"/>
      <c r="J2" s="98"/>
      <c r="K2" s="98"/>
      <c r="L2" s="98"/>
      <c r="M2" s="98"/>
      <c r="N2" s="98"/>
      <c r="O2" s="98"/>
      <c r="P2" s="98"/>
    </row>
    <row r="3" spans="1:23" ht="15.75" customHeight="1">
      <c r="A3" s="98"/>
      <c r="B3" s="98"/>
      <c r="C3" s="98"/>
      <c r="D3" s="98"/>
      <c r="E3" s="98"/>
      <c r="F3" s="98"/>
      <c r="G3" s="98"/>
      <c r="H3" s="97" t="s">
        <v>3</v>
      </c>
      <c r="I3" s="98"/>
      <c r="J3" s="98"/>
      <c r="K3" s="98"/>
      <c r="L3" s="98"/>
      <c r="M3" s="98"/>
      <c r="N3" s="98"/>
      <c r="O3" s="98"/>
      <c r="P3" s="98"/>
    </row>
    <row r="4" spans="1:23" ht="15.75" customHeight="1">
      <c r="A4" s="98"/>
      <c r="B4" s="98"/>
      <c r="C4" s="98"/>
      <c r="D4" s="103" t="s">
        <v>4</v>
      </c>
      <c r="E4" s="98"/>
      <c r="F4" s="98"/>
      <c r="G4" s="98"/>
      <c r="H4" s="2" t="s">
        <v>5</v>
      </c>
      <c r="I4" s="2"/>
      <c r="J4" s="2"/>
      <c r="K4" s="2"/>
      <c r="L4" s="2"/>
      <c r="M4" s="2"/>
      <c r="N4" s="2"/>
      <c r="O4" s="2"/>
      <c r="P4" s="2"/>
    </row>
    <row r="5" spans="1:23" ht="15.75" customHeight="1">
      <c r="A5" s="98"/>
      <c r="B5" s="98"/>
      <c r="C5" s="98"/>
      <c r="D5" s="98"/>
      <c r="E5" s="98"/>
      <c r="F5" s="98"/>
      <c r="G5" s="98"/>
      <c r="H5" s="2" t="s">
        <v>6</v>
      </c>
      <c r="I5" s="2"/>
      <c r="J5" s="2"/>
      <c r="K5" s="2"/>
      <c r="L5" s="2"/>
      <c r="M5" s="2"/>
      <c r="N5" s="2"/>
      <c r="O5" s="2"/>
      <c r="P5" s="2"/>
    </row>
    <row r="6" spans="1:23" ht="15.75" customHeight="1">
      <c r="A6" s="98"/>
      <c r="B6" s="98"/>
      <c r="C6" s="98"/>
      <c r="D6" s="97" t="s">
        <v>7</v>
      </c>
      <c r="E6" s="98"/>
      <c r="F6" s="98"/>
      <c r="G6" s="98"/>
      <c r="H6" s="98"/>
      <c r="I6" s="98"/>
      <c r="J6" s="98"/>
      <c r="K6" s="98"/>
      <c r="L6" s="98"/>
      <c r="M6" s="98"/>
      <c r="N6" s="98"/>
      <c r="O6" s="98"/>
    </row>
    <row r="7" spans="1:23" ht="19.5" customHeight="1">
      <c r="A7" s="120" t="s">
        <v>8</v>
      </c>
      <c r="B7" s="98"/>
      <c r="C7" s="98"/>
      <c r="D7" s="98"/>
      <c r="E7" s="98"/>
      <c r="F7" s="98"/>
      <c r="G7" s="98"/>
      <c r="H7" s="98"/>
      <c r="I7" s="98"/>
      <c r="J7" s="98"/>
      <c r="K7" s="98"/>
      <c r="L7" s="98"/>
      <c r="M7" s="98"/>
      <c r="N7" s="98"/>
      <c r="O7" s="98"/>
      <c r="Q7" s="94" t="s">
        <v>9</v>
      </c>
      <c r="R7" s="96" t="s">
        <v>10</v>
      </c>
      <c r="S7" s="94" t="s">
        <v>11</v>
      </c>
      <c r="T7" s="94" t="s">
        <v>12</v>
      </c>
      <c r="U7" s="94" t="s">
        <v>13</v>
      </c>
      <c r="V7" s="94" t="s">
        <v>14</v>
      </c>
      <c r="W7" s="117" t="s">
        <v>15</v>
      </c>
    </row>
    <row r="8" spans="1:23" ht="21.75" customHeight="1">
      <c r="A8" s="104" t="s">
        <v>16</v>
      </c>
      <c r="B8" s="99" t="s">
        <v>17</v>
      </c>
      <c r="C8" s="99" t="s">
        <v>18</v>
      </c>
      <c r="D8" s="99" t="s">
        <v>19</v>
      </c>
      <c r="E8" s="99" t="s">
        <v>20</v>
      </c>
      <c r="F8" s="99" t="s">
        <v>21</v>
      </c>
      <c r="G8" s="99" t="s">
        <v>22</v>
      </c>
      <c r="H8" s="99" t="s">
        <v>23</v>
      </c>
      <c r="I8" s="3" t="s">
        <v>24</v>
      </c>
      <c r="J8" s="94" t="s">
        <v>9</v>
      </c>
      <c r="K8" s="96" t="s">
        <v>10</v>
      </c>
      <c r="L8" s="94" t="s">
        <v>11</v>
      </c>
      <c r="M8" s="94" t="s">
        <v>12</v>
      </c>
      <c r="N8" s="94" t="s">
        <v>13</v>
      </c>
      <c r="O8" s="94" t="s">
        <v>14</v>
      </c>
      <c r="P8" s="119" t="s">
        <v>15</v>
      </c>
      <c r="Q8" s="118"/>
      <c r="R8" s="118"/>
      <c r="S8" s="118"/>
      <c r="T8" s="118"/>
      <c r="U8" s="118"/>
      <c r="V8" s="118"/>
      <c r="W8" s="118"/>
    </row>
    <row r="9" spans="1:23" ht="15.75" customHeight="1">
      <c r="A9" s="95"/>
      <c r="B9" s="95"/>
      <c r="C9" s="95"/>
      <c r="D9" s="95"/>
      <c r="E9" s="95"/>
      <c r="F9" s="95"/>
      <c r="G9" s="95"/>
      <c r="H9" s="95"/>
      <c r="I9" s="4" t="s">
        <v>25</v>
      </c>
      <c r="J9" s="95"/>
      <c r="K9" s="95"/>
      <c r="L9" s="95"/>
      <c r="M9" s="95"/>
      <c r="N9" s="95"/>
      <c r="O9" s="95"/>
      <c r="P9" s="118"/>
      <c r="Q9" s="95"/>
      <c r="R9" s="95"/>
      <c r="S9" s="95"/>
      <c r="T9" s="95"/>
      <c r="U9" s="95"/>
      <c r="V9" s="95"/>
      <c r="W9" s="95"/>
    </row>
    <row r="10" spans="1:23" ht="21.75" customHeight="1">
      <c r="A10" s="5">
        <v>1</v>
      </c>
      <c r="B10" s="6">
        <v>43983</v>
      </c>
      <c r="C10" s="7" t="s">
        <v>26</v>
      </c>
      <c r="D10" s="51" t="s">
        <v>27</v>
      </c>
      <c r="E10" s="51" t="s">
        <v>209</v>
      </c>
      <c r="F10" s="51" t="s">
        <v>29</v>
      </c>
      <c r="G10" s="51" t="s">
        <v>30</v>
      </c>
      <c r="H10" s="51" t="s">
        <v>31</v>
      </c>
      <c r="I10" s="52"/>
      <c r="J10" s="53">
        <v>5</v>
      </c>
      <c r="K10" s="54">
        <v>2.2000000000000002</v>
      </c>
      <c r="L10" s="54">
        <v>1.7</v>
      </c>
      <c r="M10" s="54">
        <v>2</v>
      </c>
      <c r="N10" s="54"/>
      <c r="O10" s="54"/>
      <c r="P10" s="55">
        <f t="shared" ref="P10:P13" si="0">W10</f>
        <v>647.5</v>
      </c>
      <c r="Q10" s="53">
        <f t="shared" ref="Q10:Q28" si="1">J10*70</f>
        <v>350</v>
      </c>
      <c r="R10" s="54">
        <f t="shared" ref="R10:R28" si="2">K10*75</f>
        <v>165</v>
      </c>
      <c r="S10" s="54">
        <f t="shared" ref="S10:S28" si="3">L10*25</f>
        <v>42.5</v>
      </c>
      <c r="T10" s="54">
        <f t="shared" ref="T10:T28" si="4">M10*45</f>
        <v>90</v>
      </c>
      <c r="U10" s="54">
        <f t="shared" ref="U10:U28" si="5">N10*60</f>
        <v>0</v>
      </c>
      <c r="V10" s="54">
        <f t="shared" ref="V10:V19" si="6">O10*150</f>
        <v>0</v>
      </c>
      <c r="W10" s="55">
        <f t="shared" ref="W10:W28" si="7">SUM(Q10:V10)</f>
        <v>647.5</v>
      </c>
    </row>
    <row r="11" spans="1:23" ht="21.75" customHeight="1">
      <c r="A11" s="5">
        <v>2</v>
      </c>
      <c r="B11" s="6">
        <v>43984</v>
      </c>
      <c r="C11" s="7" t="s">
        <v>32</v>
      </c>
      <c r="D11" s="51" t="s">
        <v>33</v>
      </c>
      <c r="E11" s="51" t="s">
        <v>205</v>
      </c>
      <c r="F11" s="51" t="s">
        <v>34</v>
      </c>
      <c r="G11" s="51" t="s">
        <v>35</v>
      </c>
      <c r="H11" s="51" t="s">
        <v>36</v>
      </c>
      <c r="I11" s="52" t="s">
        <v>24</v>
      </c>
      <c r="J11" s="53">
        <v>5</v>
      </c>
      <c r="K11" s="53">
        <v>2</v>
      </c>
      <c r="L11" s="53">
        <v>1.3</v>
      </c>
      <c r="M11" s="53">
        <v>2.1</v>
      </c>
      <c r="N11" s="53">
        <v>1</v>
      </c>
      <c r="O11" s="53"/>
      <c r="P11" s="55">
        <f t="shared" si="0"/>
        <v>687</v>
      </c>
      <c r="Q11" s="53">
        <f t="shared" si="1"/>
        <v>350</v>
      </c>
      <c r="R11" s="54">
        <f t="shared" si="2"/>
        <v>150</v>
      </c>
      <c r="S11" s="54">
        <f t="shared" si="3"/>
        <v>32.5</v>
      </c>
      <c r="T11" s="54">
        <f t="shared" si="4"/>
        <v>94.5</v>
      </c>
      <c r="U11" s="54">
        <f t="shared" si="5"/>
        <v>60</v>
      </c>
      <c r="V11" s="54">
        <f t="shared" si="6"/>
        <v>0</v>
      </c>
      <c r="W11" s="55">
        <f t="shared" si="7"/>
        <v>687</v>
      </c>
    </row>
    <row r="12" spans="1:23" ht="21.75" customHeight="1">
      <c r="A12" s="5">
        <v>3</v>
      </c>
      <c r="B12" s="6">
        <v>43985</v>
      </c>
      <c r="C12" s="7" t="s">
        <v>37</v>
      </c>
      <c r="D12" s="51" t="s">
        <v>27</v>
      </c>
      <c r="E12" s="56" t="s">
        <v>38</v>
      </c>
      <c r="F12" s="51" t="s">
        <v>39</v>
      </c>
      <c r="G12" s="56" t="s">
        <v>40</v>
      </c>
      <c r="H12" s="57" t="s">
        <v>41</v>
      </c>
      <c r="I12" s="52" t="s">
        <v>25</v>
      </c>
      <c r="J12" s="53">
        <v>5</v>
      </c>
      <c r="K12" s="53">
        <v>2</v>
      </c>
      <c r="L12" s="53">
        <v>1.6</v>
      </c>
      <c r="M12" s="53">
        <v>2</v>
      </c>
      <c r="N12" s="53"/>
      <c r="O12" s="53">
        <v>1</v>
      </c>
      <c r="P12" s="58">
        <f t="shared" si="0"/>
        <v>780</v>
      </c>
      <c r="Q12" s="53">
        <f t="shared" si="1"/>
        <v>350</v>
      </c>
      <c r="R12" s="54">
        <f t="shared" si="2"/>
        <v>150</v>
      </c>
      <c r="S12" s="54">
        <f t="shared" si="3"/>
        <v>40</v>
      </c>
      <c r="T12" s="54">
        <f t="shared" si="4"/>
        <v>90</v>
      </c>
      <c r="U12" s="54">
        <f t="shared" si="5"/>
        <v>0</v>
      </c>
      <c r="V12" s="54">
        <f t="shared" si="6"/>
        <v>150</v>
      </c>
      <c r="W12" s="58">
        <f t="shared" si="7"/>
        <v>780</v>
      </c>
    </row>
    <row r="13" spans="1:23" ht="21.75" customHeight="1">
      <c r="A13" s="5">
        <v>4</v>
      </c>
      <c r="B13" s="6">
        <v>43986</v>
      </c>
      <c r="C13" s="7" t="s">
        <v>42</v>
      </c>
      <c r="D13" s="59" t="s">
        <v>43</v>
      </c>
      <c r="E13" s="60" t="s">
        <v>44</v>
      </c>
      <c r="F13" s="51" t="s">
        <v>29</v>
      </c>
      <c r="G13" s="51" t="s">
        <v>45</v>
      </c>
      <c r="H13" s="60" t="s">
        <v>46</v>
      </c>
      <c r="I13" s="52"/>
      <c r="J13" s="53">
        <v>5</v>
      </c>
      <c r="K13" s="54">
        <v>2.2000000000000002</v>
      </c>
      <c r="L13" s="54">
        <v>1.6</v>
      </c>
      <c r="M13" s="54">
        <v>2</v>
      </c>
      <c r="N13" s="54"/>
      <c r="O13" s="54"/>
      <c r="P13" s="55">
        <f t="shared" si="0"/>
        <v>645</v>
      </c>
      <c r="Q13" s="53">
        <f t="shared" si="1"/>
        <v>350</v>
      </c>
      <c r="R13" s="54">
        <f t="shared" si="2"/>
        <v>165</v>
      </c>
      <c r="S13" s="54">
        <f t="shared" si="3"/>
        <v>40</v>
      </c>
      <c r="T13" s="54">
        <f t="shared" si="4"/>
        <v>90</v>
      </c>
      <c r="U13" s="54">
        <f t="shared" si="5"/>
        <v>0</v>
      </c>
      <c r="V13" s="54">
        <f t="shared" si="6"/>
        <v>0</v>
      </c>
      <c r="W13" s="55">
        <f t="shared" si="7"/>
        <v>645</v>
      </c>
    </row>
    <row r="14" spans="1:23" ht="21.75" customHeight="1">
      <c r="A14" s="5">
        <v>5</v>
      </c>
      <c r="B14" s="6">
        <v>43987</v>
      </c>
      <c r="C14" s="7" t="s">
        <v>47</v>
      </c>
      <c r="D14" s="61" t="s">
        <v>27</v>
      </c>
      <c r="E14" s="61" t="s">
        <v>48</v>
      </c>
      <c r="F14" s="62" t="s">
        <v>49</v>
      </c>
      <c r="G14" s="61" t="s">
        <v>50</v>
      </c>
      <c r="H14" s="61" t="s">
        <v>51</v>
      </c>
      <c r="I14" s="63" t="s">
        <v>24</v>
      </c>
      <c r="J14" s="53">
        <v>5</v>
      </c>
      <c r="K14" s="53">
        <v>2</v>
      </c>
      <c r="L14" s="53">
        <v>1.7</v>
      </c>
      <c r="M14" s="53">
        <v>2</v>
      </c>
      <c r="N14" s="53">
        <v>1</v>
      </c>
      <c r="O14" s="53"/>
      <c r="P14" s="64">
        <v>693</v>
      </c>
      <c r="Q14" s="53">
        <f t="shared" si="1"/>
        <v>350</v>
      </c>
      <c r="R14" s="54">
        <f t="shared" si="2"/>
        <v>150</v>
      </c>
      <c r="S14" s="54">
        <f t="shared" si="3"/>
        <v>42.5</v>
      </c>
      <c r="T14" s="54">
        <f t="shared" si="4"/>
        <v>90</v>
      </c>
      <c r="U14" s="54">
        <f t="shared" si="5"/>
        <v>60</v>
      </c>
      <c r="V14" s="54">
        <f t="shared" si="6"/>
        <v>0</v>
      </c>
      <c r="W14" s="65">
        <f t="shared" si="7"/>
        <v>692.5</v>
      </c>
    </row>
    <row r="15" spans="1:23" ht="21.75" customHeight="1">
      <c r="A15" s="5">
        <v>6</v>
      </c>
      <c r="B15" s="6">
        <v>43990</v>
      </c>
      <c r="C15" s="7" t="s">
        <v>26</v>
      </c>
      <c r="D15" s="51" t="s">
        <v>27</v>
      </c>
      <c r="E15" s="51" t="s">
        <v>52</v>
      </c>
      <c r="F15" s="51" t="s">
        <v>29</v>
      </c>
      <c r="G15" s="51" t="s">
        <v>53</v>
      </c>
      <c r="H15" s="66" t="s">
        <v>54</v>
      </c>
      <c r="I15" s="52"/>
      <c r="J15" s="53">
        <v>5</v>
      </c>
      <c r="K15" s="54">
        <v>2</v>
      </c>
      <c r="L15" s="54">
        <v>1.7</v>
      </c>
      <c r="M15" s="54">
        <v>2.2999999999999998</v>
      </c>
      <c r="N15" s="54"/>
      <c r="O15" s="54"/>
      <c r="P15" s="55">
        <f t="shared" ref="P15:P28" si="8">W15</f>
        <v>646</v>
      </c>
      <c r="Q15" s="53">
        <f t="shared" si="1"/>
        <v>350</v>
      </c>
      <c r="R15" s="54">
        <f t="shared" si="2"/>
        <v>150</v>
      </c>
      <c r="S15" s="54">
        <f t="shared" si="3"/>
        <v>42.5</v>
      </c>
      <c r="T15" s="54">
        <f t="shared" si="4"/>
        <v>103.49999999999999</v>
      </c>
      <c r="U15" s="54">
        <f t="shared" si="5"/>
        <v>0</v>
      </c>
      <c r="V15" s="54">
        <f t="shared" si="6"/>
        <v>0</v>
      </c>
      <c r="W15" s="55">
        <f t="shared" si="7"/>
        <v>646</v>
      </c>
    </row>
    <row r="16" spans="1:23" ht="21.75" customHeight="1">
      <c r="A16" s="5">
        <v>7</v>
      </c>
      <c r="B16" s="6">
        <v>43991</v>
      </c>
      <c r="C16" s="7" t="s">
        <v>32</v>
      </c>
      <c r="D16" s="51" t="s">
        <v>33</v>
      </c>
      <c r="E16" s="67" t="s">
        <v>189</v>
      </c>
      <c r="F16" s="51" t="s">
        <v>55</v>
      </c>
      <c r="G16" s="51" t="s">
        <v>56</v>
      </c>
      <c r="H16" s="51" t="s">
        <v>57</v>
      </c>
      <c r="I16" s="52" t="s">
        <v>24</v>
      </c>
      <c r="J16" s="53">
        <v>5</v>
      </c>
      <c r="K16" s="53">
        <v>2</v>
      </c>
      <c r="L16" s="53">
        <v>1.6</v>
      </c>
      <c r="M16" s="53">
        <v>2.2999999999999998</v>
      </c>
      <c r="N16" s="53">
        <v>1</v>
      </c>
      <c r="O16" s="53"/>
      <c r="P16" s="55">
        <f t="shared" si="8"/>
        <v>703.5</v>
      </c>
      <c r="Q16" s="53">
        <f t="shared" si="1"/>
        <v>350</v>
      </c>
      <c r="R16" s="54">
        <f t="shared" si="2"/>
        <v>150</v>
      </c>
      <c r="S16" s="54">
        <f t="shared" si="3"/>
        <v>40</v>
      </c>
      <c r="T16" s="54">
        <f t="shared" si="4"/>
        <v>103.49999999999999</v>
      </c>
      <c r="U16" s="54">
        <f t="shared" si="5"/>
        <v>60</v>
      </c>
      <c r="V16" s="54">
        <f t="shared" si="6"/>
        <v>0</v>
      </c>
      <c r="W16" s="55">
        <f t="shared" si="7"/>
        <v>703.5</v>
      </c>
    </row>
    <row r="17" spans="1:23" ht="21" customHeight="1">
      <c r="A17" s="5">
        <v>8</v>
      </c>
      <c r="B17" s="15">
        <v>43992</v>
      </c>
      <c r="C17" s="7" t="s">
        <v>37</v>
      </c>
      <c r="D17" s="68" t="s">
        <v>58</v>
      </c>
      <c r="E17" s="90" t="s">
        <v>190</v>
      </c>
      <c r="F17" s="51" t="s">
        <v>60</v>
      </c>
      <c r="G17" s="51" t="s">
        <v>61</v>
      </c>
      <c r="H17" s="51" t="s">
        <v>62</v>
      </c>
      <c r="I17" s="52" t="s">
        <v>25</v>
      </c>
      <c r="J17" s="53">
        <v>5</v>
      </c>
      <c r="K17" s="53">
        <v>2</v>
      </c>
      <c r="L17" s="69">
        <v>1.6</v>
      </c>
      <c r="M17" s="69">
        <v>2.5</v>
      </c>
      <c r="N17" s="69"/>
      <c r="O17" s="53">
        <v>1</v>
      </c>
      <c r="P17" s="55">
        <f t="shared" si="8"/>
        <v>802.5</v>
      </c>
      <c r="Q17" s="53">
        <f t="shared" si="1"/>
        <v>350</v>
      </c>
      <c r="R17" s="54">
        <f t="shared" si="2"/>
        <v>150</v>
      </c>
      <c r="S17" s="54">
        <f t="shared" si="3"/>
        <v>40</v>
      </c>
      <c r="T17" s="54">
        <f t="shared" si="4"/>
        <v>112.5</v>
      </c>
      <c r="U17" s="54">
        <f t="shared" si="5"/>
        <v>0</v>
      </c>
      <c r="V17" s="54">
        <f t="shared" si="6"/>
        <v>150</v>
      </c>
      <c r="W17" s="55">
        <f t="shared" si="7"/>
        <v>802.5</v>
      </c>
    </row>
    <row r="18" spans="1:23" ht="20.25" customHeight="1">
      <c r="A18" s="5">
        <v>9</v>
      </c>
      <c r="B18" s="15">
        <v>43993</v>
      </c>
      <c r="C18" s="7" t="s">
        <v>42</v>
      </c>
      <c r="D18" s="51" t="s">
        <v>43</v>
      </c>
      <c r="E18" s="51" t="s">
        <v>210</v>
      </c>
      <c r="F18" s="51" t="s">
        <v>208</v>
      </c>
      <c r="G18" s="51" t="s">
        <v>63</v>
      </c>
      <c r="H18" s="51" t="s">
        <v>64</v>
      </c>
      <c r="I18" s="52"/>
      <c r="J18" s="53">
        <v>5</v>
      </c>
      <c r="K18" s="54">
        <v>2.2000000000000002</v>
      </c>
      <c r="L18" s="54">
        <v>1.7</v>
      </c>
      <c r="M18" s="54">
        <v>2.1</v>
      </c>
      <c r="N18" s="54"/>
      <c r="O18" s="54"/>
      <c r="P18" s="55">
        <f t="shared" si="8"/>
        <v>652</v>
      </c>
      <c r="Q18" s="53">
        <f t="shared" si="1"/>
        <v>350</v>
      </c>
      <c r="R18" s="54">
        <f t="shared" si="2"/>
        <v>165</v>
      </c>
      <c r="S18" s="54">
        <f t="shared" si="3"/>
        <v>42.5</v>
      </c>
      <c r="T18" s="54">
        <f t="shared" si="4"/>
        <v>94.5</v>
      </c>
      <c r="U18" s="54">
        <f t="shared" si="5"/>
        <v>0</v>
      </c>
      <c r="V18" s="54">
        <f t="shared" si="6"/>
        <v>0</v>
      </c>
      <c r="W18" s="55">
        <f t="shared" si="7"/>
        <v>652</v>
      </c>
    </row>
    <row r="19" spans="1:23" ht="21.75" customHeight="1">
      <c r="A19" s="5">
        <v>10</v>
      </c>
      <c r="B19" s="15">
        <v>43994</v>
      </c>
      <c r="C19" s="7" t="s">
        <v>47</v>
      </c>
      <c r="D19" s="51" t="s">
        <v>27</v>
      </c>
      <c r="E19" s="51" t="s">
        <v>65</v>
      </c>
      <c r="F19" s="51" t="s">
        <v>66</v>
      </c>
      <c r="G19" s="51" t="s">
        <v>67</v>
      </c>
      <c r="H19" s="51" t="s">
        <v>68</v>
      </c>
      <c r="I19" s="52" t="s">
        <v>24</v>
      </c>
      <c r="J19" s="53">
        <v>5</v>
      </c>
      <c r="K19" s="53">
        <v>2</v>
      </c>
      <c r="L19" s="53">
        <v>1.6</v>
      </c>
      <c r="M19" s="53">
        <v>2</v>
      </c>
      <c r="N19" s="53">
        <v>1</v>
      </c>
      <c r="O19" s="53"/>
      <c r="P19" s="55">
        <f t="shared" si="8"/>
        <v>690</v>
      </c>
      <c r="Q19" s="53">
        <f t="shared" si="1"/>
        <v>350</v>
      </c>
      <c r="R19" s="54">
        <f t="shared" si="2"/>
        <v>150</v>
      </c>
      <c r="S19" s="54">
        <f t="shared" si="3"/>
        <v>40</v>
      </c>
      <c r="T19" s="54">
        <f t="shared" si="4"/>
        <v>90</v>
      </c>
      <c r="U19" s="54">
        <f t="shared" si="5"/>
        <v>60</v>
      </c>
      <c r="V19" s="54">
        <f t="shared" si="6"/>
        <v>0</v>
      </c>
      <c r="W19" s="55">
        <f t="shared" si="7"/>
        <v>690</v>
      </c>
    </row>
    <row r="20" spans="1:23" ht="21.75" customHeight="1">
      <c r="A20" s="5">
        <v>11</v>
      </c>
      <c r="B20" s="15">
        <v>43997</v>
      </c>
      <c r="C20" s="7" t="s">
        <v>26</v>
      </c>
      <c r="D20" s="51" t="s">
        <v>27</v>
      </c>
      <c r="E20" s="51" t="s">
        <v>69</v>
      </c>
      <c r="F20" s="51" t="s">
        <v>29</v>
      </c>
      <c r="G20" s="51" t="s">
        <v>70</v>
      </c>
      <c r="H20" s="51" t="s">
        <v>179</v>
      </c>
      <c r="I20" s="52" t="s">
        <v>24</v>
      </c>
      <c r="J20" s="53">
        <v>5</v>
      </c>
      <c r="K20" s="54">
        <v>2</v>
      </c>
      <c r="L20" s="54">
        <v>1.5</v>
      </c>
      <c r="M20" s="54">
        <v>2.2000000000000002</v>
      </c>
      <c r="N20" s="54"/>
      <c r="O20" s="70"/>
      <c r="P20" s="55">
        <f t="shared" si="8"/>
        <v>636.5</v>
      </c>
      <c r="Q20" s="53">
        <f t="shared" si="1"/>
        <v>350</v>
      </c>
      <c r="R20" s="54">
        <f t="shared" si="2"/>
        <v>150</v>
      </c>
      <c r="S20" s="54">
        <f t="shared" si="3"/>
        <v>37.5</v>
      </c>
      <c r="T20" s="54">
        <f t="shared" si="4"/>
        <v>99.000000000000014</v>
      </c>
      <c r="U20" s="54">
        <f t="shared" si="5"/>
        <v>0</v>
      </c>
      <c r="V20" s="54">
        <v>0</v>
      </c>
      <c r="W20" s="55">
        <f t="shared" si="7"/>
        <v>636.5</v>
      </c>
    </row>
    <row r="21" spans="1:23" ht="23.25" customHeight="1">
      <c r="A21" s="5">
        <v>12</v>
      </c>
      <c r="B21" s="15">
        <v>43998</v>
      </c>
      <c r="C21" s="7" t="s">
        <v>32</v>
      </c>
      <c r="D21" s="51" t="s">
        <v>33</v>
      </c>
      <c r="E21" s="51" t="s">
        <v>177</v>
      </c>
      <c r="F21" s="51" t="s">
        <v>71</v>
      </c>
      <c r="G21" s="51" t="s">
        <v>72</v>
      </c>
      <c r="H21" s="51" t="s">
        <v>211</v>
      </c>
      <c r="I21" s="52" t="s">
        <v>24</v>
      </c>
      <c r="J21" s="53">
        <v>5</v>
      </c>
      <c r="K21" s="53">
        <v>2.2999999999999998</v>
      </c>
      <c r="L21" s="53">
        <v>1.7</v>
      </c>
      <c r="M21" s="53">
        <v>2</v>
      </c>
      <c r="N21" s="53">
        <v>1</v>
      </c>
      <c r="O21" s="53"/>
      <c r="P21" s="55">
        <f t="shared" si="8"/>
        <v>715</v>
      </c>
      <c r="Q21" s="53">
        <f t="shared" si="1"/>
        <v>350</v>
      </c>
      <c r="R21" s="54">
        <f t="shared" si="2"/>
        <v>172.5</v>
      </c>
      <c r="S21" s="54">
        <f t="shared" si="3"/>
        <v>42.5</v>
      </c>
      <c r="T21" s="54">
        <f t="shared" si="4"/>
        <v>90</v>
      </c>
      <c r="U21" s="54">
        <f t="shared" si="5"/>
        <v>60</v>
      </c>
      <c r="V21" s="54">
        <f t="shared" ref="V21:V28" si="9">O21*150</f>
        <v>0</v>
      </c>
      <c r="W21" s="55">
        <f t="shared" si="7"/>
        <v>715</v>
      </c>
    </row>
    <row r="22" spans="1:23" ht="20.25" customHeight="1">
      <c r="A22" s="5">
        <v>13</v>
      </c>
      <c r="B22" s="15">
        <v>43999</v>
      </c>
      <c r="C22" s="7" t="s">
        <v>37</v>
      </c>
      <c r="D22" s="109" t="s">
        <v>74</v>
      </c>
      <c r="E22" s="107"/>
      <c r="F22" s="51" t="s">
        <v>183</v>
      </c>
      <c r="G22" s="51" t="s">
        <v>207</v>
      </c>
      <c r="H22" s="51" t="s">
        <v>212</v>
      </c>
      <c r="I22" s="52" t="s">
        <v>25</v>
      </c>
      <c r="J22" s="53">
        <v>5</v>
      </c>
      <c r="K22" s="53">
        <v>2</v>
      </c>
      <c r="L22" s="53">
        <v>1.6</v>
      </c>
      <c r="M22" s="53">
        <v>2</v>
      </c>
      <c r="N22" s="53"/>
      <c r="O22" s="53">
        <v>1</v>
      </c>
      <c r="P22" s="55">
        <f t="shared" si="8"/>
        <v>780</v>
      </c>
      <c r="Q22" s="53">
        <f t="shared" si="1"/>
        <v>350</v>
      </c>
      <c r="R22" s="54">
        <f t="shared" si="2"/>
        <v>150</v>
      </c>
      <c r="S22" s="54">
        <f t="shared" si="3"/>
        <v>40</v>
      </c>
      <c r="T22" s="54">
        <f t="shared" si="4"/>
        <v>90</v>
      </c>
      <c r="U22" s="54">
        <f t="shared" si="5"/>
        <v>0</v>
      </c>
      <c r="V22" s="54">
        <f t="shared" si="9"/>
        <v>150</v>
      </c>
      <c r="W22" s="55">
        <f t="shared" si="7"/>
        <v>780</v>
      </c>
    </row>
    <row r="23" spans="1:23" ht="18.75" customHeight="1">
      <c r="A23" s="5">
        <v>14</v>
      </c>
      <c r="B23" s="15">
        <v>44000</v>
      </c>
      <c r="C23" s="7" t="s">
        <v>42</v>
      </c>
      <c r="D23" s="59" t="s">
        <v>213</v>
      </c>
      <c r="E23" s="51" t="s">
        <v>76</v>
      </c>
      <c r="F23" s="51" t="s">
        <v>29</v>
      </c>
      <c r="G23" s="51" t="s">
        <v>77</v>
      </c>
      <c r="H23" s="51" t="s">
        <v>78</v>
      </c>
      <c r="I23" s="52"/>
      <c r="J23" s="53">
        <v>5</v>
      </c>
      <c r="K23" s="53">
        <v>2.1</v>
      </c>
      <c r="L23" s="53">
        <v>1.7</v>
      </c>
      <c r="M23" s="53">
        <v>2.2999999999999998</v>
      </c>
      <c r="N23" s="53"/>
      <c r="O23" s="53"/>
      <c r="P23" s="55">
        <f t="shared" si="8"/>
        <v>653.5</v>
      </c>
      <c r="Q23" s="53">
        <f t="shared" si="1"/>
        <v>350</v>
      </c>
      <c r="R23" s="54">
        <f t="shared" si="2"/>
        <v>157.5</v>
      </c>
      <c r="S23" s="54">
        <f t="shared" si="3"/>
        <v>42.5</v>
      </c>
      <c r="T23" s="54">
        <f t="shared" si="4"/>
        <v>103.49999999999999</v>
      </c>
      <c r="U23" s="54">
        <f t="shared" si="5"/>
        <v>0</v>
      </c>
      <c r="V23" s="54">
        <f t="shared" si="9"/>
        <v>0</v>
      </c>
      <c r="W23" s="55">
        <f t="shared" si="7"/>
        <v>653.5</v>
      </c>
    </row>
    <row r="24" spans="1:23" ht="21" customHeight="1">
      <c r="A24" s="5">
        <v>15</v>
      </c>
      <c r="B24" s="15">
        <v>44001</v>
      </c>
      <c r="C24" s="7" t="s">
        <v>47</v>
      </c>
      <c r="D24" s="51" t="s">
        <v>27</v>
      </c>
      <c r="E24" s="60" t="s">
        <v>79</v>
      </c>
      <c r="F24" s="51" t="s">
        <v>80</v>
      </c>
      <c r="G24" s="51" t="s">
        <v>206</v>
      </c>
      <c r="H24" s="51" t="s">
        <v>178</v>
      </c>
      <c r="I24" s="52" t="s">
        <v>24</v>
      </c>
      <c r="J24" s="53">
        <v>5</v>
      </c>
      <c r="K24" s="53">
        <v>2</v>
      </c>
      <c r="L24" s="53">
        <v>1.6</v>
      </c>
      <c r="M24" s="53">
        <v>2.1</v>
      </c>
      <c r="N24" s="53">
        <v>1</v>
      </c>
      <c r="O24" s="53"/>
      <c r="P24" s="55">
        <f t="shared" si="8"/>
        <v>694.5</v>
      </c>
      <c r="Q24" s="53">
        <f t="shared" si="1"/>
        <v>350</v>
      </c>
      <c r="R24" s="54">
        <f t="shared" si="2"/>
        <v>150</v>
      </c>
      <c r="S24" s="54">
        <f t="shared" si="3"/>
        <v>40</v>
      </c>
      <c r="T24" s="54">
        <f t="shared" si="4"/>
        <v>94.5</v>
      </c>
      <c r="U24" s="54">
        <f t="shared" si="5"/>
        <v>60</v>
      </c>
      <c r="V24" s="54">
        <f t="shared" si="9"/>
        <v>0</v>
      </c>
      <c r="W24" s="55">
        <f t="shared" si="7"/>
        <v>694.5</v>
      </c>
    </row>
    <row r="25" spans="1:23" ht="21" customHeight="1">
      <c r="A25" s="5">
        <v>16</v>
      </c>
      <c r="B25" s="15">
        <v>44002</v>
      </c>
      <c r="C25" s="7" t="s">
        <v>81</v>
      </c>
      <c r="D25" s="51" t="s">
        <v>214</v>
      </c>
      <c r="E25" s="71" t="s">
        <v>82</v>
      </c>
      <c r="F25" s="51" t="s">
        <v>208</v>
      </c>
      <c r="G25" s="71" t="s">
        <v>83</v>
      </c>
      <c r="H25" s="71" t="s">
        <v>84</v>
      </c>
      <c r="I25" s="72"/>
      <c r="J25" s="73">
        <v>5</v>
      </c>
      <c r="K25" s="73">
        <v>2</v>
      </c>
      <c r="L25" s="73">
        <v>1.7</v>
      </c>
      <c r="M25" s="73">
        <v>2.2000000000000002</v>
      </c>
      <c r="N25" s="73"/>
      <c r="O25" s="73"/>
      <c r="P25" s="74">
        <f t="shared" si="8"/>
        <v>641.5</v>
      </c>
      <c r="Q25" s="53">
        <f t="shared" si="1"/>
        <v>350</v>
      </c>
      <c r="R25" s="54">
        <f t="shared" si="2"/>
        <v>150</v>
      </c>
      <c r="S25" s="54">
        <f t="shared" si="3"/>
        <v>42.5</v>
      </c>
      <c r="T25" s="54">
        <f t="shared" si="4"/>
        <v>99.000000000000014</v>
      </c>
      <c r="U25" s="54">
        <f t="shared" si="5"/>
        <v>0</v>
      </c>
      <c r="V25" s="54">
        <f t="shared" si="9"/>
        <v>0</v>
      </c>
      <c r="W25" s="58">
        <f t="shared" si="7"/>
        <v>641.5</v>
      </c>
    </row>
    <row r="26" spans="1:23" ht="21.75" customHeight="1">
      <c r="A26" s="5">
        <v>17</v>
      </c>
      <c r="B26" s="15">
        <v>44004</v>
      </c>
      <c r="C26" s="7" t="s">
        <v>26</v>
      </c>
      <c r="D26" s="51" t="s">
        <v>27</v>
      </c>
      <c r="E26" s="75" t="s">
        <v>85</v>
      </c>
      <c r="F26" s="75" t="s">
        <v>29</v>
      </c>
      <c r="G26" s="51" t="s">
        <v>86</v>
      </c>
      <c r="H26" s="51" t="s">
        <v>180</v>
      </c>
      <c r="I26" s="52"/>
      <c r="J26" s="53">
        <v>5</v>
      </c>
      <c r="K26" s="53">
        <v>2</v>
      </c>
      <c r="L26" s="53">
        <v>1.6</v>
      </c>
      <c r="M26" s="53">
        <v>2</v>
      </c>
      <c r="N26" s="53"/>
      <c r="O26" s="53"/>
      <c r="P26" s="55">
        <f t="shared" si="8"/>
        <v>630</v>
      </c>
      <c r="Q26" s="53">
        <f t="shared" si="1"/>
        <v>350</v>
      </c>
      <c r="R26" s="54">
        <f t="shared" si="2"/>
        <v>150</v>
      </c>
      <c r="S26" s="54">
        <f t="shared" si="3"/>
        <v>40</v>
      </c>
      <c r="T26" s="54">
        <f t="shared" si="4"/>
        <v>90</v>
      </c>
      <c r="U26" s="54">
        <f t="shared" si="5"/>
        <v>0</v>
      </c>
      <c r="V26" s="54">
        <f t="shared" si="9"/>
        <v>0</v>
      </c>
      <c r="W26" s="55">
        <f t="shared" si="7"/>
        <v>630</v>
      </c>
    </row>
    <row r="27" spans="1:23" ht="21" customHeight="1">
      <c r="A27" s="5">
        <v>18</v>
      </c>
      <c r="B27" s="15">
        <v>44005</v>
      </c>
      <c r="C27" s="7" t="s">
        <v>32</v>
      </c>
      <c r="D27" s="51" t="s">
        <v>33</v>
      </c>
      <c r="E27" s="71" t="s">
        <v>87</v>
      </c>
      <c r="F27" s="71" t="s">
        <v>88</v>
      </c>
      <c r="G27" s="51" t="s">
        <v>89</v>
      </c>
      <c r="H27" s="51" t="s">
        <v>90</v>
      </c>
      <c r="I27" s="52" t="s">
        <v>24</v>
      </c>
      <c r="J27" s="53">
        <v>5</v>
      </c>
      <c r="K27" s="53">
        <v>1.8</v>
      </c>
      <c r="L27" s="53">
        <v>1.6</v>
      </c>
      <c r="M27" s="53">
        <v>2.1</v>
      </c>
      <c r="N27" s="53">
        <v>1</v>
      </c>
      <c r="O27" s="53"/>
      <c r="P27" s="55">
        <f t="shared" si="8"/>
        <v>679.5</v>
      </c>
      <c r="Q27" s="53">
        <f t="shared" si="1"/>
        <v>350</v>
      </c>
      <c r="R27" s="54">
        <f t="shared" si="2"/>
        <v>135</v>
      </c>
      <c r="S27" s="54">
        <f t="shared" si="3"/>
        <v>40</v>
      </c>
      <c r="T27" s="54">
        <f t="shared" si="4"/>
        <v>94.5</v>
      </c>
      <c r="U27" s="54">
        <f t="shared" si="5"/>
        <v>60</v>
      </c>
      <c r="V27" s="54">
        <f t="shared" si="9"/>
        <v>0</v>
      </c>
      <c r="W27" s="55">
        <f t="shared" si="7"/>
        <v>679.5</v>
      </c>
    </row>
    <row r="28" spans="1:23" ht="22.5" customHeight="1">
      <c r="A28" s="5">
        <v>19</v>
      </c>
      <c r="B28" s="15">
        <v>44006</v>
      </c>
      <c r="C28" s="7" t="s">
        <v>37</v>
      </c>
      <c r="D28" s="51" t="s">
        <v>91</v>
      </c>
      <c r="E28" s="76" t="s">
        <v>92</v>
      </c>
      <c r="F28" s="51" t="s">
        <v>93</v>
      </c>
      <c r="G28" s="51"/>
      <c r="H28" s="51" t="s">
        <v>94</v>
      </c>
      <c r="I28" s="52" t="s">
        <v>25</v>
      </c>
      <c r="J28" s="53">
        <v>5</v>
      </c>
      <c r="K28" s="54">
        <v>2</v>
      </c>
      <c r="L28" s="54">
        <v>1.8</v>
      </c>
      <c r="M28" s="54">
        <v>2</v>
      </c>
      <c r="N28" s="54"/>
      <c r="O28" s="54">
        <v>1</v>
      </c>
      <c r="P28" s="55">
        <f t="shared" si="8"/>
        <v>785</v>
      </c>
      <c r="Q28" s="53">
        <f t="shared" si="1"/>
        <v>350</v>
      </c>
      <c r="R28" s="54">
        <f t="shared" si="2"/>
        <v>150</v>
      </c>
      <c r="S28" s="54">
        <f t="shared" si="3"/>
        <v>45</v>
      </c>
      <c r="T28" s="54">
        <f t="shared" si="4"/>
        <v>90</v>
      </c>
      <c r="U28" s="54">
        <f t="shared" si="5"/>
        <v>0</v>
      </c>
      <c r="V28" s="54">
        <f t="shared" si="9"/>
        <v>150</v>
      </c>
      <c r="W28" s="55">
        <f t="shared" si="7"/>
        <v>785</v>
      </c>
    </row>
    <row r="29" spans="1:23" ht="22.5" customHeight="1">
      <c r="A29" s="5">
        <v>19</v>
      </c>
      <c r="B29" s="15">
        <v>44007</v>
      </c>
      <c r="C29" s="7" t="s">
        <v>42</v>
      </c>
      <c r="D29" s="116" t="s">
        <v>95</v>
      </c>
      <c r="E29" s="107"/>
      <c r="F29" s="51"/>
      <c r="G29" s="56"/>
      <c r="H29" s="51"/>
      <c r="I29" s="77"/>
      <c r="J29" s="69"/>
      <c r="K29" s="69"/>
      <c r="L29" s="69"/>
      <c r="M29" s="69"/>
      <c r="N29" s="69"/>
      <c r="O29" s="53"/>
      <c r="P29" s="55"/>
      <c r="Q29" s="53"/>
      <c r="R29" s="54"/>
      <c r="S29" s="54"/>
      <c r="T29" s="54"/>
      <c r="U29" s="54"/>
      <c r="V29" s="54"/>
      <c r="W29" s="55"/>
    </row>
    <row r="30" spans="1:23" ht="21" customHeight="1">
      <c r="A30" s="5">
        <v>20</v>
      </c>
      <c r="B30" s="15">
        <v>44008</v>
      </c>
      <c r="C30" s="7" t="s">
        <v>47</v>
      </c>
      <c r="D30" s="116" t="s">
        <v>96</v>
      </c>
      <c r="E30" s="107"/>
      <c r="F30" s="71"/>
      <c r="G30" s="71"/>
      <c r="H30" s="71"/>
      <c r="I30" s="78"/>
      <c r="J30" s="79"/>
      <c r="K30" s="79"/>
      <c r="L30" s="79"/>
      <c r="M30" s="79"/>
      <c r="N30" s="79"/>
      <c r="O30" s="73"/>
      <c r="P30" s="80"/>
      <c r="Q30" s="53"/>
      <c r="R30" s="54"/>
      <c r="S30" s="54"/>
      <c r="T30" s="54"/>
      <c r="U30" s="54"/>
      <c r="V30" s="54"/>
      <c r="W30" s="55"/>
    </row>
    <row r="31" spans="1:23" ht="21" customHeight="1">
      <c r="A31" s="5">
        <v>21</v>
      </c>
      <c r="B31" s="15">
        <v>44011</v>
      </c>
      <c r="C31" s="7" t="s">
        <v>26</v>
      </c>
      <c r="D31" s="76" t="s">
        <v>27</v>
      </c>
      <c r="E31" s="81" t="s">
        <v>181</v>
      </c>
      <c r="F31" s="81" t="s">
        <v>29</v>
      </c>
      <c r="G31" s="82" t="s">
        <v>97</v>
      </c>
      <c r="H31" s="76" t="s">
        <v>98</v>
      </c>
      <c r="I31" s="83"/>
      <c r="J31" s="84">
        <v>5</v>
      </c>
      <c r="K31" s="54">
        <v>2.12</v>
      </c>
      <c r="L31" s="54">
        <v>1.5</v>
      </c>
      <c r="M31" s="54">
        <v>2.2000000000000002</v>
      </c>
      <c r="N31" s="54"/>
      <c r="O31" s="54"/>
      <c r="P31" s="85">
        <f t="shared" ref="P31:P33" si="10">W31</f>
        <v>645.5</v>
      </c>
      <c r="Q31" s="53">
        <f t="shared" ref="Q31:Q32" si="11">J31*70</f>
        <v>350</v>
      </c>
      <c r="R31" s="54">
        <f t="shared" ref="R31:R32" si="12">K31*75</f>
        <v>159</v>
      </c>
      <c r="S31" s="54">
        <f t="shared" ref="S31:S32" si="13">L31*25</f>
        <v>37.5</v>
      </c>
      <c r="T31" s="54">
        <f t="shared" ref="T31:T32" si="14">M31*45</f>
        <v>99.000000000000014</v>
      </c>
      <c r="U31" s="54">
        <f t="shared" ref="U31:U32" si="15">N31*60</f>
        <v>0</v>
      </c>
      <c r="V31" s="54">
        <f t="shared" ref="V31:V32" si="16">O31*150</f>
        <v>0</v>
      </c>
      <c r="W31" s="55">
        <f t="shared" ref="W31:W32" si="17">SUM(Q31:V31)</f>
        <v>645.5</v>
      </c>
    </row>
    <row r="32" spans="1:23" ht="21" customHeight="1">
      <c r="A32" s="5">
        <v>22</v>
      </c>
      <c r="B32" s="15">
        <v>44012</v>
      </c>
      <c r="C32" s="7" t="s">
        <v>32</v>
      </c>
      <c r="D32" s="76" t="s">
        <v>33</v>
      </c>
      <c r="E32" s="76" t="s">
        <v>99</v>
      </c>
      <c r="F32" s="86" t="s">
        <v>100</v>
      </c>
      <c r="G32" s="82" t="s">
        <v>188</v>
      </c>
      <c r="H32" s="51" t="s">
        <v>182</v>
      </c>
      <c r="I32" s="87" t="s">
        <v>24</v>
      </c>
      <c r="J32" s="84">
        <v>5</v>
      </c>
      <c r="K32" s="54">
        <v>2.1</v>
      </c>
      <c r="L32" s="54">
        <v>1.5</v>
      </c>
      <c r="M32" s="54">
        <v>2.2000000000000002</v>
      </c>
      <c r="N32" s="54">
        <v>1</v>
      </c>
      <c r="O32" s="54"/>
      <c r="P32" s="85">
        <f t="shared" si="10"/>
        <v>704</v>
      </c>
      <c r="Q32" s="53">
        <f t="shared" si="11"/>
        <v>350</v>
      </c>
      <c r="R32" s="54">
        <f t="shared" si="12"/>
        <v>157.5</v>
      </c>
      <c r="S32" s="54">
        <f t="shared" si="13"/>
        <v>37.5</v>
      </c>
      <c r="T32" s="54">
        <f t="shared" si="14"/>
        <v>99.000000000000014</v>
      </c>
      <c r="U32" s="54">
        <f t="shared" si="15"/>
        <v>60</v>
      </c>
      <c r="V32" s="54">
        <f t="shared" si="16"/>
        <v>0</v>
      </c>
      <c r="W32" s="55">
        <f t="shared" si="17"/>
        <v>704</v>
      </c>
    </row>
    <row r="33" spans="1:23" ht="21.75" customHeight="1">
      <c r="A33" s="122" t="s">
        <v>101</v>
      </c>
      <c r="B33" s="106"/>
      <c r="C33" s="106"/>
      <c r="D33" s="106"/>
      <c r="E33" s="106"/>
      <c r="F33" s="106"/>
      <c r="G33" s="106"/>
      <c r="H33" s="107"/>
      <c r="I33" s="22"/>
      <c r="J33" s="22">
        <f t="shared" ref="J33:O33" si="18">SUM(J10:J30)/19</f>
        <v>5</v>
      </c>
      <c r="K33" s="22">
        <f t="shared" si="18"/>
        <v>2.0421052631578944</v>
      </c>
      <c r="L33" s="22">
        <f t="shared" si="18"/>
        <v>1.6263157894736844</v>
      </c>
      <c r="M33" s="22">
        <f t="shared" si="18"/>
        <v>2.1157894736842109</v>
      </c>
      <c r="N33" s="22">
        <f t="shared" si="18"/>
        <v>0.36842105263157893</v>
      </c>
      <c r="O33" s="10">
        <f t="shared" si="18"/>
        <v>0.21052631578947367</v>
      </c>
      <c r="P33" s="11">
        <f t="shared" si="10"/>
        <v>658.07500000000005</v>
      </c>
      <c r="Q33" s="9">
        <f t="shared" ref="Q33:W33" si="19">SUM(Q10:Q30)/20</f>
        <v>332.5</v>
      </c>
      <c r="R33" s="10">
        <f t="shared" si="19"/>
        <v>145.5</v>
      </c>
      <c r="S33" s="10">
        <f t="shared" si="19"/>
        <v>38.625</v>
      </c>
      <c r="T33" s="10">
        <f t="shared" si="19"/>
        <v>90.45</v>
      </c>
      <c r="U33" s="10">
        <f t="shared" si="19"/>
        <v>21</v>
      </c>
      <c r="V33" s="23">
        <f t="shared" si="19"/>
        <v>30</v>
      </c>
      <c r="W33" s="11">
        <f t="shared" si="19"/>
        <v>658.07500000000005</v>
      </c>
    </row>
    <row r="34" spans="1:23" ht="15.75" customHeight="1">
      <c r="A34" s="24" t="s">
        <v>102</v>
      </c>
      <c r="B34" s="24"/>
      <c r="C34" s="24"/>
      <c r="D34" s="24"/>
      <c r="E34" s="24"/>
      <c r="F34" s="24"/>
      <c r="G34" s="24"/>
      <c r="H34" s="25"/>
      <c r="I34" s="25"/>
      <c r="J34" s="1"/>
      <c r="K34" s="1"/>
      <c r="L34" s="1"/>
      <c r="M34" s="1"/>
      <c r="N34" s="1"/>
      <c r="O34" s="1"/>
      <c r="P34" s="26">
        <f>SUM(P10:P33)</f>
        <v>15169.575000000001</v>
      </c>
    </row>
    <row r="35" spans="1:23" ht="15.75" customHeight="1">
      <c r="A35" s="27" t="s">
        <v>103</v>
      </c>
      <c r="B35" s="24"/>
      <c r="C35" s="24"/>
      <c r="D35" s="24"/>
      <c r="E35" s="24"/>
      <c r="F35" s="24"/>
      <c r="G35" s="24"/>
      <c r="H35" s="25"/>
      <c r="I35" s="25"/>
      <c r="J35" s="1"/>
      <c r="K35" s="1"/>
      <c r="L35" s="1"/>
      <c r="M35" s="1"/>
      <c r="N35" s="1"/>
      <c r="O35" s="1"/>
    </row>
    <row r="36" spans="1:23" ht="20.25" customHeight="1">
      <c r="A36" s="27" t="s">
        <v>104</v>
      </c>
      <c r="B36" s="24"/>
      <c r="C36" s="24"/>
      <c r="D36" s="24"/>
      <c r="E36" s="24"/>
      <c r="F36" s="24"/>
      <c r="G36" s="24"/>
      <c r="H36" s="25"/>
      <c r="I36" s="25"/>
      <c r="J36" s="1"/>
      <c r="K36" s="1"/>
      <c r="L36" s="1"/>
      <c r="M36" s="1"/>
      <c r="N36" s="1"/>
      <c r="O36" s="1"/>
      <c r="R36" s="28"/>
      <c r="S36" s="28"/>
      <c r="T36" s="28"/>
      <c r="U36" s="28"/>
      <c r="V36" s="25"/>
      <c r="W36" s="25"/>
    </row>
    <row r="37" spans="1:23" ht="17.25" customHeight="1">
      <c r="A37" s="121" t="s">
        <v>105</v>
      </c>
      <c r="B37" s="98"/>
      <c r="C37" s="24"/>
      <c r="D37" s="24"/>
      <c r="E37" s="24"/>
      <c r="F37" s="24"/>
      <c r="G37" s="24"/>
      <c r="H37" s="24"/>
      <c r="I37" s="24"/>
      <c r="J37" s="24"/>
      <c r="K37" s="24"/>
      <c r="L37" s="24"/>
      <c r="M37" s="24"/>
      <c r="N37" s="24"/>
      <c r="O37" s="24"/>
      <c r="P37" s="24"/>
    </row>
    <row r="38" spans="1:23" ht="15.75" customHeight="1">
      <c r="A38" s="114" t="s">
        <v>106</v>
      </c>
      <c r="B38" s="115"/>
      <c r="C38" s="91" t="s">
        <v>107</v>
      </c>
      <c r="D38" s="91"/>
      <c r="E38" s="91"/>
      <c r="F38" s="91"/>
      <c r="G38" s="91"/>
      <c r="H38" s="91"/>
      <c r="I38" s="91"/>
      <c r="J38" s="91"/>
      <c r="K38" s="91"/>
      <c r="L38" s="91" t="s">
        <v>191</v>
      </c>
      <c r="M38" s="91"/>
      <c r="N38" s="91"/>
      <c r="O38" s="91"/>
      <c r="P38" s="91"/>
    </row>
    <row r="39" spans="1:23" ht="18" customHeight="1">
      <c r="B39" s="113" t="s">
        <v>109</v>
      </c>
      <c r="C39" s="98"/>
      <c r="D39" s="98"/>
      <c r="E39" s="98"/>
      <c r="F39" s="98"/>
      <c r="G39" s="98"/>
      <c r="H39" s="98"/>
      <c r="I39" s="98"/>
      <c r="J39" s="98"/>
      <c r="K39" s="98"/>
      <c r="L39" s="98"/>
      <c r="M39" s="98"/>
      <c r="N39" s="98"/>
      <c r="O39" s="98"/>
    </row>
    <row r="40" spans="1:23" ht="24" customHeight="1">
      <c r="B40" s="113" t="s">
        <v>110</v>
      </c>
      <c r="C40" s="98"/>
      <c r="D40" s="98"/>
      <c r="E40" s="98"/>
      <c r="F40" s="98"/>
      <c r="G40" s="98"/>
      <c r="H40" s="98"/>
      <c r="I40" s="98"/>
      <c r="J40" s="98"/>
      <c r="K40" s="98"/>
      <c r="L40" s="98"/>
      <c r="M40" s="98"/>
      <c r="N40" s="98"/>
      <c r="O40" s="98"/>
    </row>
    <row r="41" spans="1:23" ht="18" customHeight="1">
      <c r="A41" s="31" t="s">
        <v>111</v>
      </c>
      <c r="B41" s="113" t="s">
        <v>112</v>
      </c>
      <c r="C41" s="98"/>
      <c r="D41" s="98"/>
      <c r="E41" s="98"/>
      <c r="F41" s="98"/>
      <c r="G41" s="98"/>
      <c r="H41" s="98"/>
      <c r="I41" s="98"/>
      <c r="J41" s="98"/>
      <c r="K41" s="98"/>
      <c r="L41" s="98"/>
      <c r="M41" s="98"/>
      <c r="N41" s="98"/>
      <c r="O41" s="98"/>
    </row>
    <row r="42" spans="1:23" ht="18" customHeight="1">
      <c r="A42" s="31" t="s">
        <v>192</v>
      </c>
      <c r="B42" s="25"/>
      <c r="C42" s="25"/>
      <c r="D42" s="25"/>
      <c r="E42" s="25"/>
      <c r="F42" s="25"/>
      <c r="G42" s="25"/>
      <c r="H42" s="25"/>
      <c r="I42" s="30"/>
      <c r="J42" s="30"/>
      <c r="K42" s="30"/>
      <c r="L42" s="30"/>
      <c r="M42" s="30"/>
      <c r="N42" s="30"/>
      <c r="O42" s="30"/>
    </row>
    <row r="43" spans="1:23" ht="15.75" customHeight="1">
      <c r="A43" s="112" t="s">
        <v>193</v>
      </c>
      <c r="B43" s="98"/>
      <c r="C43" s="98"/>
      <c r="D43" s="98"/>
      <c r="E43" s="98"/>
      <c r="F43" s="98"/>
      <c r="G43" s="98"/>
      <c r="H43" s="98"/>
      <c r="I43" s="98"/>
      <c r="J43" s="98"/>
      <c r="K43" s="98"/>
      <c r="N43" s="1"/>
    </row>
    <row r="44" spans="1:23" ht="15.75" customHeight="1">
      <c r="A44" s="32" t="s">
        <v>113</v>
      </c>
    </row>
    <row r="45" spans="1:23" ht="48" customHeight="1">
      <c r="A45" s="33" t="s">
        <v>114</v>
      </c>
      <c r="B45" s="105" t="s">
        <v>115</v>
      </c>
      <c r="C45" s="106"/>
      <c r="D45" s="107"/>
      <c r="E45" s="34" t="s">
        <v>116</v>
      </c>
      <c r="F45" s="35" t="s">
        <v>117</v>
      </c>
      <c r="G45" s="36" t="s">
        <v>118</v>
      </c>
      <c r="H45" s="105" t="s">
        <v>119</v>
      </c>
      <c r="I45" s="106"/>
      <c r="J45" s="106"/>
      <c r="K45" s="106"/>
      <c r="L45" s="107"/>
    </row>
    <row r="46" spans="1:23" ht="30" customHeight="1">
      <c r="A46" s="37" t="s">
        <v>120</v>
      </c>
      <c r="B46" s="110"/>
      <c r="C46" s="106"/>
      <c r="D46" s="107"/>
      <c r="E46" s="5"/>
      <c r="F46" s="5"/>
      <c r="G46" s="5"/>
      <c r="H46" s="110" t="s">
        <v>121</v>
      </c>
      <c r="I46" s="106"/>
      <c r="J46" s="106"/>
      <c r="K46" s="106"/>
      <c r="L46" s="107"/>
    </row>
    <row r="47" spans="1:23" ht="30" customHeight="1">
      <c r="A47" s="38" t="s">
        <v>122</v>
      </c>
      <c r="B47" s="110"/>
      <c r="C47" s="106"/>
      <c r="D47" s="107"/>
      <c r="E47" s="5"/>
      <c r="F47" s="5"/>
      <c r="G47" s="5"/>
      <c r="H47" s="110" t="s">
        <v>123</v>
      </c>
      <c r="I47" s="106"/>
      <c r="J47" s="106"/>
      <c r="K47" s="106"/>
      <c r="L47" s="107"/>
    </row>
    <row r="48" spans="1:23" ht="30" customHeight="1">
      <c r="A48" s="38" t="s">
        <v>124</v>
      </c>
      <c r="B48" s="110"/>
      <c r="C48" s="106"/>
      <c r="D48" s="107"/>
      <c r="E48" s="5"/>
      <c r="F48" s="5"/>
      <c r="G48" s="39"/>
      <c r="H48" s="110" t="s">
        <v>125</v>
      </c>
      <c r="I48" s="106"/>
      <c r="J48" s="106"/>
      <c r="K48" s="106"/>
      <c r="L48" s="107"/>
    </row>
    <row r="49" spans="1:12" ht="30" customHeight="1">
      <c r="A49" s="38" t="s">
        <v>126</v>
      </c>
      <c r="B49" s="110"/>
      <c r="C49" s="106"/>
      <c r="D49" s="107"/>
      <c r="E49" s="5"/>
      <c r="F49" s="5"/>
      <c r="G49" s="5"/>
      <c r="H49" s="110" t="s">
        <v>127</v>
      </c>
      <c r="I49" s="106"/>
      <c r="J49" s="106"/>
      <c r="K49" s="106"/>
      <c r="L49" s="107"/>
    </row>
    <row r="50" spans="1:12" ht="30" customHeight="1">
      <c r="A50" s="38" t="s">
        <v>23</v>
      </c>
      <c r="B50" s="110"/>
      <c r="C50" s="106"/>
      <c r="D50" s="107"/>
      <c r="E50" s="5"/>
      <c r="F50" s="5"/>
      <c r="G50" s="5"/>
      <c r="H50" s="110" t="s">
        <v>128</v>
      </c>
      <c r="I50" s="106"/>
      <c r="J50" s="106"/>
      <c r="K50" s="106"/>
      <c r="L50" s="107"/>
    </row>
    <row r="51" spans="1:12" ht="30" customHeight="1">
      <c r="A51" s="38" t="s">
        <v>129</v>
      </c>
      <c r="B51" s="110"/>
      <c r="C51" s="106"/>
      <c r="D51" s="107"/>
      <c r="E51" s="40"/>
      <c r="F51" s="5"/>
      <c r="G51" s="5"/>
      <c r="H51" s="111"/>
      <c r="I51" s="106"/>
      <c r="J51" s="106"/>
      <c r="K51" s="106"/>
      <c r="L51" s="107"/>
    </row>
    <row r="52" spans="1:12" ht="15.75" customHeight="1">
      <c r="A52" s="41" t="s">
        <v>130</v>
      </c>
    </row>
    <row r="53" spans="1:12" ht="15.75" customHeight="1">
      <c r="A53" s="41" t="s">
        <v>131</v>
      </c>
    </row>
    <row r="54" spans="1:12" ht="15.75" customHeight="1">
      <c r="A54" s="41" t="s">
        <v>132</v>
      </c>
    </row>
    <row r="55" spans="1:12" ht="15.75" customHeight="1">
      <c r="A55" s="42" t="s">
        <v>133</v>
      </c>
    </row>
    <row r="56" spans="1:12" ht="15.75" customHeight="1"/>
    <row r="57" spans="1:12" ht="15.75" customHeight="1">
      <c r="A57" s="29"/>
    </row>
    <row r="58" spans="1:12" ht="15.75" customHeight="1">
      <c r="A58" s="108" t="str">
        <f>A42:H42</f>
        <v xml:space="preserve">       台南市安順國小109.6月份學校供應量反映表</v>
      </c>
      <c r="B58" s="98"/>
      <c r="C58" s="98"/>
      <c r="D58" s="98"/>
      <c r="E58" s="98"/>
      <c r="F58" s="98"/>
      <c r="G58" s="98"/>
      <c r="H58" s="98"/>
      <c r="I58" s="43"/>
      <c r="J58" s="43"/>
    </row>
    <row r="59" spans="1:12" ht="15.75" customHeight="1">
      <c r="A59" s="112" t="str">
        <f>A43</f>
        <v xml:space="preserve">                                           班級：                            調查日期：  109年6月1日</v>
      </c>
      <c r="B59" s="98"/>
      <c r="C59" s="98"/>
      <c r="D59" s="98"/>
      <c r="E59" s="98"/>
      <c r="F59" s="98"/>
      <c r="G59" s="98"/>
      <c r="H59" s="98"/>
      <c r="I59" s="98"/>
      <c r="J59" s="98"/>
      <c r="K59" s="98"/>
    </row>
    <row r="60" spans="1:12" ht="15.75" customHeight="1">
      <c r="A60" s="32" t="s">
        <v>113</v>
      </c>
    </row>
    <row r="61" spans="1:12" ht="36" customHeight="1">
      <c r="A61" s="33" t="s">
        <v>114</v>
      </c>
      <c r="B61" s="105" t="s">
        <v>115</v>
      </c>
      <c r="C61" s="106"/>
      <c r="D61" s="107"/>
      <c r="E61" s="34" t="s">
        <v>116</v>
      </c>
      <c r="F61" s="35" t="s">
        <v>117</v>
      </c>
      <c r="G61" s="36" t="s">
        <v>118</v>
      </c>
      <c r="H61" s="105" t="s">
        <v>119</v>
      </c>
      <c r="I61" s="106"/>
      <c r="J61" s="106"/>
      <c r="K61" s="106"/>
      <c r="L61" s="107"/>
    </row>
    <row r="62" spans="1:12" ht="30" customHeight="1">
      <c r="A62" s="37" t="s">
        <v>120</v>
      </c>
      <c r="B62" s="110"/>
      <c r="C62" s="106"/>
      <c r="D62" s="107"/>
      <c r="E62" s="5"/>
      <c r="F62" s="5"/>
      <c r="G62" s="5"/>
      <c r="H62" s="110" t="s">
        <v>134</v>
      </c>
      <c r="I62" s="106"/>
      <c r="J62" s="106"/>
      <c r="K62" s="106"/>
      <c r="L62" s="107"/>
    </row>
    <row r="63" spans="1:12" ht="30" customHeight="1">
      <c r="A63" s="38" t="s">
        <v>122</v>
      </c>
      <c r="B63" s="110"/>
      <c r="C63" s="106"/>
      <c r="D63" s="107"/>
      <c r="E63" s="5"/>
      <c r="F63" s="5"/>
      <c r="G63" s="5"/>
      <c r="H63" s="110" t="s">
        <v>135</v>
      </c>
      <c r="I63" s="106"/>
      <c r="J63" s="106"/>
      <c r="K63" s="106"/>
      <c r="L63" s="107"/>
    </row>
    <row r="64" spans="1:12" ht="30" customHeight="1">
      <c r="A64" s="38" t="s">
        <v>124</v>
      </c>
      <c r="B64" s="110"/>
      <c r="C64" s="106"/>
      <c r="D64" s="107"/>
      <c r="E64" s="5"/>
      <c r="F64" s="5"/>
      <c r="G64" s="5"/>
      <c r="H64" s="110" t="s">
        <v>136</v>
      </c>
      <c r="I64" s="106"/>
      <c r="J64" s="106"/>
      <c r="K64" s="106"/>
      <c r="L64" s="107"/>
    </row>
    <row r="65" spans="1:12" ht="30" customHeight="1">
      <c r="A65" s="38" t="s">
        <v>126</v>
      </c>
      <c r="B65" s="110"/>
      <c r="C65" s="106"/>
      <c r="D65" s="107"/>
      <c r="E65" s="5"/>
      <c r="F65" s="5"/>
      <c r="G65" s="5"/>
      <c r="H65" s="110" t="s">
        <v>137</v>
      </c>
      <c r="I65" s="106"/>
      <c r="J65" s="106"/>
      <c r="K65" s="106"/>
      <c r="L65" s="107"/>
    </row>
    <row r="66" spans="1:12" ht="27.75" customHeight="1">
      <c r="A66" s="38" t="s">
        <v>23</v>
      </c>
      <c r="B66" s="110"/>
      <c r="C66" s="106"/>
      <c r="D66" s="107"/>
      <c r="E66" s="5"/>
      <c r="F66" s="5"/>
      <c r="G66" s="5"/>
      <c r="H66" s="110" t="s">
        <v>138</v>
      </c>
      <c r="I66" s="106"/>
      <c r="J66" s="106"/>
      <c r="K66" s="106"/>
      <c r="L66" s="107"/>
    </row>
    <row r="67" spans="1:12" ht="28.5" customHeight="1">
      <c r="A67" s="38" t="s">
        <v>129</v>
      </c>
      <c r="B67" s="110"/>
      <c r="C67" s="106"/>
      <c r="D67" s="107"/>
      <c r="E67" s="40"/>
      <c r="F67" s="5"/>
      <c r="G67" s="5"/>
      <c r="H67" s="111"/>
      <c r="I67" s="106"/>
      <c r="J67" s="106"/>
      <c r="K67" s="106"/>
      <c r="L67" s="107"/>
    </row>
    <row r="68" spans="1:12" ht="23.25" customHeight="1">
      <c r="A68" s="41" t="s">
        <v>139</v>
      </c>
    </row>
    <row r="69" spans="1:12" ht="24.75" customHeight="1">
      <c r="A69" s="41" t="s">
        <v>140</v>
      </c>
    </row>
    <row r="70" spans="1:12" ht="27.75" customHeight="1">
      <c r="A70" s="41" t="s">
        <v>132</v>
      </c>
    </row>
    <row r="71" spans="1:12" ht="27" customHeight="1">
      <c r="A71" s="42" t="s">
        <v>141</v>
      </c>
    </row>
    <row r="72" spans="1:12" ht="15.75" customHeight="1"/>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sheetData>
  <mergeCells count="70">
    <mergeCell ref="D30:E30"/>
    <mergeCell ref="B65:D65"/>
    <mergeCell ref="B61:D61"/>
    <mergeCell ref="B67:D67"/>
    <mergeCell ref="B62:D62"/>
    <mergeCell ref="B63:D63"/>
    <mergeCell ref="B64:D64"/>
    <mergeCell ref="B66:D66"/>
    <mergeCell ref="B48:D48"/>
    <mergeCell ref="B51:D51"/>
    <mergeCell ref="B49:D49"/>
    <mergeCell ref="B50:D50"/>
    <mergeCell ref="B46:D46"/>
    <mergeCell ref="B47:D47"/>
    <mergeCell ref="A33:H33"/>
    <mergeCell ref="H65:L65"/>
    <mergeCell ref="A37:B37"/>
    <mergeCell ref="H67:L67"/>
    <mergeCell ref="H62:L62"/>
    <mergeCell ref="H63:L63"/>
    <mergeCell ref="H64:L64"/>
    <mergeCell ref="H66:L66"/>
    <mergeCell ref="D29:E29"/>
    <mergeCell ref="W7:W9"/>
    <mergeCell ref="B45:D45"/>
    <mergeCell ref="H45:L45"/>
    <mergeCell ref="A59:K59"/>
    <mergeCell ref="U7:U9"/>
    <mergeCell ref="V7:V9"/>
    <mergeCell ref="S7:S9"/>
    <mergeCell ref="T7:T9"/>
    <mergeCell ref="O8:O9"/>
    <mergeCell ref="Q7:Q9"/>
    <mergeCell ref="P8:P9"/>
    <mergeCell ref="R7:R9"/>
    <mergeCell ref="M8:M9"/>
    <mergeCell ref="N8:N9"/>
    <mergeCell ref="A7:O7"/>
    <mergeCell ref="H8:H9"/>
    <mergeCell ref="A8:A9"/>
    <mergeCell ref="H61:L61"/>
    <mergeCell ref="A58:H58"/>
    <mergeCell ref="D22:E22"/>
    <mergeCell ref="H46:L46"/>
    <mergeCell ref="H51:L51"/>
    <mergeCell ref="H47:L47"/>
    <mergeCell ref="H48:L48"/>
    <mergeCell ref="H49:L49"/>
    <mergeCell ref="H50:L50"/>
    <mergeCell ref="A43:K43"/>
    <mergeCell ref="B39:O39"/>
    <mergeCell ref="B41:O41"/>
    <mergeCell ref="B40:O40"/>
    <mergeCell ref="A38:B38"/>
    <mergeCell ref="J8:J9"/>
    <mergeCell ref="K8:K9"/>
    <mergeCell ref="D6:O6"/>
    <mergeCell ref="C8:C9"/>
    <mergeCell ref="A1:C6"/>
    <mergeCell ref="D1:G3"/>
    <mergeCell ref="H1:P1"/>
    <mergeCell ref="H2:P2"/>
    <mergeCell ref="H3:P3"/>
    <mergeCell ref="D4:G5"/>
    <mergeCell ref="L8:L9"/>
    <mergeCell ref="B8:B9"/>
    <mergeCell ref="D8:D9"/>
    <mergeCell ref="E8:E9"/>
    <mergeCell ref="F8:F9"/>
    <mergeCell ref="G8:G9"/>
  </mergeCells>
  <phoneticPr fontId="32" type="noConversion"/>
  <hyperlinks>
    <hyperlink ref="D4" r:id="rId1"/>
  </hyperlinks>
  <pageMargins left="0.31496062992125984" right="0.11811023622047245" top="0.31496062992125984" bottom="0.35433070866141736" header="0" footer="0"/>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00"/>
  <sheetViews>
    <sheetView workbookViewId="0">
      <selection activeCell="Y16" sqref="Y16"/>
    </sheetView>
  </sheetViews>
  <sheetFormatPr defaultColWidth="14.44140625" defaultRowHeight="15" customHeight="1"/>
  <cols>
    <col min="1" max="1" width="6.33203125" customWidth="1"/>
    <col min="2" max="2" width="7" customWidth="1"/>
    <col min="3" max="3" width="3.6640625" customWidth="1"/>
    <col min="4" max="4" width="7.6640625" customWidth="1"/>
    <col min="5" max="5" width="10.88671875" customWidth="1"/>
    <col min="6" max="6" width="10.6640625" customWidth="1"/>
    <col min="7" max="7" width="11.109375" customWidth="1"/>
    <col min="8" max="8" width="12.6640625" customWidth="1"/>
    <col min="9" max="9" width="3.44140625" customWidth="1"/>
    <col min="10" max="13" width="3.6640625" customWidth="1"/>
    <col min="14" max="14" width="2.88671875" customWidth="1"/>
    <col min="15" max="15" width="3.33203125" customWidth="1"/>
    <col min="16" max="17" width="4.33203125" customWidth="1"/>
    <col min="18" max="18" width="3.6640625" customWidth="1"/>
    <col min="19" max="19" width="4.6640625" customWidth="1"/>
    <col min="20" max="21" width="3.6640625" customWidth="1"/>
    <col min="22" max="22" width="5.44140625" customWidth="1"/>
    <col min="23" max="23" width="8.6640625" customWidth="1"/>
  </cols>
  <sheetData>
    <row r="1" spans="1:23" ht="15.75" customHeight="1">
      <c r="A1" s="100"/>
      <c r="B1" s="98"/>
      <c r="C1" s="98"/>
      <c r="D1" s="97" t="s">
        <v>142</v>
      </c>
      <c r="E1" s="98"/>
      <c r="F1" s="98"/>
      <c r="G1" s="98"/>
      <c r="H1" s="98"/>
      <c r="I1" s="98"/>
      <c r="J1" s="98"/>
      <c r="K1" s="98"/>
      <c r="L1" s="98"/>
      <c r="M1" s="98"/>
      <c r="N1" s="98"/>
      <c r="O1" s="98"/>
    </row>
    <row r="2" spans="1:23" ht="15.75" customHeight="1">
      <c r="A2" s="98"/>
      <c r="B2" s="98"/>
      <c r="C2" s="98"/>
      <c r="D2" s="97" t="s">
        <v>143</v>
      </c>
      <c r="E2" s="98"/>
      <c r="F2" s="98"/>
      <c r="G2" s="98"/>
      <c r="H2" s="98"/>
      <c r="I2" s="98"/>
      <c r="J2" s="98"/>
      <c r="K2" s="98"/>
      <c r="L2" s="98"/>
      <c r="M2" s="98"/>
      <c r="N2" s="98"/>
      <c r="O2" s="98"/>
    </row>
    <row r="3" spans="1:23" ht="15.75" customHeight="1">
      <c r="A3" s="98"/>
      <c r="B3" s="98"/>
      <c r="C3" s="98"/>
      <c r="D3" s="97" t="s">
        <v>144</v>
      </c>
      <c r="E3" s="98"/>
      <c r="F3" s="98"/>
      <c r="G3" s="98"/>
      <c r="H3" s="98"/>
      <c r="I3" s="98"/>
      <c r="J3" s="98"/>
      <c r="K3" s="98"/>
      <c r="L3" s="98"/>
      <c r="M3" s="98"/>
      <c r="N3" s="98"/>
      <c r="O3" s="98"/>
    </row>
    <row r="4" spans="1:23" ht="15.75" customHeight="1">
      <c r="A4" s="98"/>
      <c r="B4" s="98"/>
      <c r="C4" s="98"/>
      <c r="D4" s="97" t="s">
        <v>145</v>
      </c>
      <c r="E4" s="98"/>
      <c r="F4" s="98"/>
      <c r="G4" s="98"/>
      <c r="H4" s="98"/>
      <c r="I4" s="98"/>
      <c r="J4" s="98"/>
      <c r="K4" s="98"/>
      <c r="L4" s="98"/>
      <c r="M4" s="98"/>
      <c r="N4" s="98"/>
      <c r="O4" s="98"/>
    </row>
    <row r="5" spans="1:23" ht="15.75" customHeight="1">
      <c r="A5" s="98"/>
      <c r="B5" s="98"/>
      <c r="C5" s="98"/>
      <c r="D5" s="97" t="s">
        <v>146</v>
      </c>
      <c r="E5" s="98"/>
      <c r="F5" s="98"/>
      <c r="G5" s="98"/>
      <c r="H5" s="98"/>
      <c r="I5" s="98"/>
      <c r="J5" s="98"/>
      <c r="K5" s="98"/>
      <c r="L5" s="98"/>
      <c r="M5" s="98"/>
      <c r="N5" s="98"/>
      <c r="O5" s="98"/>
    </row>
    <row r="6" spans="1:23" ht="15.75" customHeight="1">
      <c r="A6" s="98"/>
      <c r="B6" s="98"/>
      <c r="C6" s="98"/>
      <c r="D6" s="97" t="s">
        <v>147</v>
      </c>
      <c r="E6" s="98"/>
      <c r="F6" s="98"/>
      <c r="G6" s="98"/>
      <c r="H6" s="98"/>
      <c r="I6" s="98"/>
      <c r="J6" s="98"/>
      <c r="K6" s="98"/>
      <c r="L6" s="98"/>
      <c r="M6" s="98"/>
      <c r="N6" s="98"/>
      <c r="O6" s="98"/>
    </row>
    <row r="7" spans="1:23" ht="19.5" customHeight="1">
      <c r="A7" s="120" t="s">
        <v>148</v>
      </c>
      <c r="B7" s="98"/>
      <c r="C7" s="98"/>
      <c r="D7" s="98"/>
      <c r="E7" s="98"/>
      <c r="F7" s="98"/>
      <c r="G7" s="98"/>
      <c r="H7" s="98"/>
      <c r="I7" s="98"/>
      <c r="J7" s="98"/>
      <c r="K7" s="98"/>
      <c r="L7" s="98"/>
      <c r="M7" s="98"/>
      <c r="N7" s="98"/>
      <c r="O7" s="98"/>
      <c r="Q7" s="94" t="s">
        <v>9</v>
      </c>
      <c r="R7" s="96" t="s">
        <v>10</v>
      </c>
      <c r="S7" s="94" t="s">
        <v>11</v>
      </c>
      <c r="T7" s="94" t="s">
        <v>12</v>
      </c>
      <c r="U7" s="94" t="s">
        <v>13</v>
      </c>
      <c r="V7" s="94" t="s">
        <v>14</v>
      </c>
      <c r="W7" s="117" t="s">
        <v>15</v>
      </c>
    </row>
    <row r="8" spans="1:23" ht="21.75" customHeight="1">
      <c r="A8" s="104" t="s">
        <v>16</v>
      </c>
      <c r="B8" s="99" t="s">
        <v>17</v>
      </c>
      <c r="C8" s="99" t="s">
        <v>18</v>
      </c>
      <c r="D8" s="99" t="s">
        <v>19</v>
      </c>
      <c r="E8" s="99" t="s">
        <v>20</v>
      </c>
      <c r="F8" s="99" t="s">
        <v>21</v>
      </c>
      <c r="G8" s="99" t="s">
        <v>22</v>
      </c>
      <c r="H8" s="99" t="s">
        <v>23</v>
      </c>
      <c r="I8" s="3" t="s">
        <v>24</v>
      </c>
      <c r="J8" s="94" t="s">
        <v>9</v>
      </c>
      <c r="K8" s="96" t="s">
        <v>10</v>
      </c>
      <c r="L8" s="94" t="s">
        <v>11</v>
      </c>
      <c r="M8" s="94" t="s">
        <v>12</v>
      </c>
      <c r="N8" s="94" t="s">
        <v>13</v>
      </c>
      <c r="O8" s="94" t="s">
        <v>14</v>
      </c>
      <c r="P8" s="119" t="s">
        <v>15</v>
      </c>
      <c r="Q8" s="118"/>
      <c r="R8" s="118"/>
      <c r="S8" s="118"/>
      <c r="T8" s="118"/>
      <c r="U8" s="118"/>
      <c r="V8" s="118"/>
      <c r="W8" s="118"/>
    </row>
    <row r="9" spans="1:23" ht="15.75" customHeight="1">
      <c r="A9" s="95"/>
      <c r="B9" s="95"/>
      <c r="C9" s="95"/>
      <c r="D9" s="95"/>
      <c r="E9" s="95"/>
      <c r="F9" s="95"/>
      <c r="G9" s="95"/>
      <c r="H9" s="95"/>
      <c r="I9" s="4" t="s">
        <v>25</v>
      </c>
      <c r="J9" s="95"/>
      <c r="K9" s="95"/>
      <c r="L9" s="95"/>
      <c r="M9" s="95"/>
      <c r="N9" s="95"/>
      <c r="O9" s="95"/>
      <c r="P9" s="118"/>
      <c r="Q9" s="95"/>
      <c r="R9" s="95"/>
      <c r="S9" s="95"/>
      <c r="T9" s="95"/>
      <c r="U9" s="95"/>
      <c r="V9" s="95"/>
      <c r="W9" s="95"/>
    </row>
    <row r="10" spans="1:23" ht="21.75" customHeight="1">
      <c r="A10" s="5">
        <v>1</v>
      </c>
      <c r="B10" s="6">
        <v>43983</v>
      </c>
      <c r="C10" s="88" t="s">
        <v>26</v>
      </c>
      <c r="D10" s="51" t="s">
        <v>27</v>
      </c>
      <c r="E10" s="51" t="s">
        <v>28</v>
      </c>
      <c r="F10" s="51" t="s">
        <v>29</v>
      </c>
      <c r="G10" s="51" t="s">
        <v>30</v>
      </c>
      <c r="H10" s="92" t="s">
        <v>195</v>
      </c>
      <c r="I10" s="8"/>
      <c r="J10" s="9">
        <v>5</v>
      </c>
      <c r="K10" s="10">
        <v>2.2000000000000002</v>
      </c>
      <c r="L10" s="10">
        <v>1.7</v>
      </c>
      <c r="M10" s="10">
        <v>2</v>
      </c>
      <c r="N10" s="10"/>
      <c r="O10" s="10"/>
      <c r="P10" s="11">
        <f t="shared" ref="P10:P28" si="0">W10</f>
        <v>647.5</v>
      </c>
      <c r="Q10" s="9">
        <f t="shared" ref="Q10:Q28" si="1">J10*70</f>
        <v>350</v>
      </c>
      <c r="R10" s="10">
        <f t="shared" ref="R10:R28" si="2">K10*75</f>
        <v>165</v>
      </c>
      <c r="S10" s="10">
        <f t="shared" ref="S10:S28" si="3">L10*25</f>
        <v>42.5</v>
      </c>
      <c r="T10" s="10">
        <f t="shared" ref="T10:T28" si="4">M10*45</f>
        <v>90</v>
      </c>
      <c r="U10" s="10">
        <f t="shared" ref="U10:U28" si="5">N10*60</f>
        <v>0</v>
      </c>
      <c r="V10" s="10">
        <f t="shared" ref="V10:V19" si="6">O10*150</f>
        <v>0</v>
      </c>
      <c r="W10" s="11">
        <f t="shared" ref="W10:W28" si="7">SUM(Q10:V10)</f>
        <v>647.5</v>
      </c>
    </row>
    <row r="11" spans="1:23" ht="21.75" customHeight="1">
      <c r="A11" s="5">
        <v>2</v>
      </c>
      <c r="B11" s="6">
        <v>43984</v>
      </c>
      <c r="C11" s="88" t="s">
        <v>32</v>
      </c>
      <c r="D11" s="51" t="s">
        <v>33</v>
      </c>
      <c r="E11" s="51" t="s">
        <v>203</v>
      </c>
      <c r="F11" s="51" t="s">
        <v>34</v>
      </c>
      <c r="G11" s="51" t="s">
        <v>35</v>
      </c>
      <c r="H11" s="51" t="s">
        <v>196</v>
      </c>
      <c r="I11" s="8" t="s">
        <v>24</v>
      </c>
      <c r="J11" s="9">
        <v>5</v>
      </c>
      <c r="K11" s="9">
        <v>2</v>
      </c>
      <c r="L11" s="9">
        <v>1.3</v>
      </c>
      <c r="M11" s="9">
        <v>2.1</v>
      </c>
      <c r="N11" s="9">
        <v>1</v>
      </c>
      <c r="O11" s="9"/>
      <c r="P11" s="11">
        <f t="shared" si="0"/>
        <v>687</v>
      </c>
      <c r="Q11" s="9">
        <f t="shared" si="1"/>
        <v>350</v>
      </c>
      <c r="R11" s="10">
        <f t="shared" si="2"/>
        <v>150</v>
      </c>
      <c r="S11" s="10">
        <f t="shared" si="3"/>
        <v>32.5</v>
      </c>
      <c r="T11" s="10">
        <f t="shared" si="4"/>
        <v>94.5</v>
      </c>
      <c r="U11" s="10">
        <f t="shared" si="5"/>
        <v>60</v>
      </c>
      <c r="V11" s="10">
        <f t="shared" si="6"/>
        <v>0</v>
      </c>
      <c r="W11" s="11">
        <f t="shared" si="7"/>
        <v>687</v>
      </c>
    </row>
    <row r="12" spans="1:23" ht="21.75" customHeight="1">
      <c r="A12" s="5">
        <v>3</v>
      </c>
      <c r="B12" s="6">
        <v>43985</v>
      </c>
      <c r="C12" s="88" t="s">
        <v>37</v>
      </c>
      <c r="D12" s="51" t="s">
        <v>27</v>
      </c>
      <c r="E12" s="56" t="s">
        <v>38</v>
      </c>
      <c r="F12" s="51" t="s">
        <v>39</v>
      </c>
      <c r="G12" s="56" t="s">
        <v>40</v>
      </c>
      <c r="H12" s="57" t="s">
        <v>41</v>
      </c>
      <c r="I12" s="44" t="s">
        <v>25</v>
      </c>
      <c r="J12" s="45">
        <v>5</v>
      </c>
      <c r="K12" s="45">
        <v>2</v>
      </c>
      <c r="L12" s="45">
        <v>1.6</v>
      </c>
      <c r="M12" s="45">
        <v>2</v>
      </c>
      <c r="N12" s="45"/>
      <c r="O12" s="45">
        <v>1</v>
      </c>
      <c r="P12" s="46">
        <f t="shared" si="0"/>
        <v>780</v>
      </c>
      <c r="Q12" s="45">
        <f t="shared" si="1"/>
        <v>350</v>
      </c>
      <c r="R12" s="47">
        <f t="shared" si="2"/>
        <v>150</v>
      </c>
      <c r="S12" s="47">
        <f t="shared" si="3"/>
        <v>40</v>
      </c>
      <c r="T12" s="47">
        <f t="shared" si="4"/>
        <v>90</v>
      </c>
      <c r="U12" s="47">
        <f t="shared" si="5"/>
        <v>0</v>
      </c>
      <c r="V12" s="47">
        <f t="shared" si="6"/>
        <v>150</v>
      </c>
      <c r="W12" s="46">
        <f t="shared" si="7"/>
        <v>780</v>
      </c>
    </row>
    <row r="13" spans="1:23" ht="21.75" customHeight="1">
      <c r="A13" s="5">
        <v>4</v>
      </c>
      <c r="B13" s="6">
        <v>43986</v>
      </c>
      <c r="C13" s="88" t="s">
        <v>42</v>
      </c>
      <c r="D13" s="59" t="s">
        <v>43</v>
      </c>
      <c r="E13" s="60" t="s">
        <v>149</v>
      </c>
      <c r="F13" s="51" t="s">
        <v>29</v>
      </c>
      <c r="G13" s="51" t="s">
        <v>45</v>
      </c>
      <c r="H13" s="60" t="s">
        <v>46</v>
      </c>
      <c r="I13" s="8"/>
      <c r="J13" s="9">
        <v>5</v>
      </c>
      <c r="K13" s="10">
        <v>2.2000000000000002</v>
      </c>
      <c r="L13" s="10">
        <v>1.6</v>
      </c>
      <c r="M13" s="10">
        <v>2</v>
      </c>
      <c r="N13" s="10"/>
      <c r="O13" s="10"/>
      <c r="P13" s="11">
        <f t="shared" si="0"/>
        <v>645</v>
      </c>
      <c r="Q13" s="9">
        <f t="shared" si="1"/>
        <v>350</v>
      </c>
      <c r="R13" s="10">
        <f t="shared" si="2"/>
        <v>165</v>
      </c>
      <c r="S13" s="10">
        <f t="shared" si="3"/>
        <v>40</v>
      </c>
      <c r="T13" s="10">
        <f t="shared" si="4"/>
        <v>90</v>
      </c>
      <c r="U13" s="10">
        <f t="shared" si="5"/>
        <v>0</v>
      </c>
      <c r="V13" s="10">
        <f t="shared" si="6"/>
        <v>0</v>
      </c>
      <c r="W13" s="11">
        <f t="shared" si="7"/>
        <v>645</v>
      </c>
    </row>
    <row r="14" spans="1:23" ht="21.75" customHeight="1">
      <c r="A14" s="5">
        <v>5</v>
      </c>
      <c r="B14" s="6">
        <v>43987</v>
      </c>
      <c r="C14" s="88" t="s">
        <v>47</v>
      </c>
      <c r="D14" s="61" t="s">
        <v>27</v>
      </c>
      <c r="E14" s="93" t="s">
        <v>204</v>
      </c>
      <c r="F14" s="62" t="s">
        <v>49</v>
      </c>
      <c r="G14" s="61" t="s">
        <v>50</v>
      </c>
      <c r="H14" s="61" t="s">
        <v>51</v>
      </c>
      <c r="I14" s="12" t="s">
        <v>24</v>
      </c>
      <c r="J14" s="9">
        <v>5</v>
      </c>
      <c r="K14" s="9">
        <v>2</v>
      </c>
      <c r="L14" s="9">
        <v>1.7</v>
      </c>
      <c r="M14" s="9">
        <v>2</v>
      </c>
      <c r="N14" s="9">
        <v>1</v>
      </c>
      <c r="O14" s="9"/>
      <c r="P14" s="13">
        <f t="shared" si="0"/>
        <v>692.5</v>
      </c>
      <c r="Q14" s="9">
        <f t="shared" si="1"/>
        <v>350</v>
      </c>
      <c r="R14" s="10">
        <f t="shared" si="2"/>
        <v>150</v>
      </c>
      <c r="S14" s="10">
        <f t="shared" si="3"/>
        <v>42.5</v>
      </c>
      <c r="T14" s="10">
        <f t="shared" si="4"/>
        <v>90</v>
      </c>
      <c r="U14" s="10">
        <f t="shared" si="5"/>
        <v>60</v>
      </c>
      <c r="V14" s="10">
        <f t="shared" si="6"/>
        <v>0</v>
      </c>
      <c r="W14" s="14">
        <f t="shared" si="7"/>
        <v>692.5</v>
      </c>
    </row>
    <row r="15" spans="1:23" ht="21.75" customHeight="1">
      <c r="A15" s="5">
        <v>6</v>
      </c>
      <c r="B15" s="6">
        <v>43990</v>
      </c>
      <c r="C15" s="88" t="s">
        <v>26</v>
      </c>
      <c r="D15" s="51" t="s">
        <v>27</v>
      </c>
      <c r="E15" s="51" t="s">
        <v>150</v>
      </c>
      <c r="F15" s="51" t="s">
        <v>29</v>
      </c>
      <c r="G15" s="51" t="s">
        <v>53</v>
      </c>
      <c r="H15" s="89" t="s">
        <v>197</v>
      </c>
      <c r="I15" s="8"/>
      <c r="J15" s="9">
        <v>5</v>
      </c>
      <c r="K15" s="10">
        <v>2</v>
      </c>
      <c r="L15" s="10">
        <v>1.7</v>
      </c>
      <c r="M15" s="10">
        <v>2.2999999999999998</v>
      </c>
      <c r="N15" s="10"/>
      <c r="O15" s="10"/>
      <c r="P15" s="11">
        <f t="shared" si="0"/>
        <v>646</v>
      </c>
      <c r="Q15" s="9">
        <f t="shared" si="1"/>
        <v>350</v>
      </c>
      <c r="R15" s="10">
        <f t="shared" si="2"/>
        <v>150</v>
      </c>
      <c r="S15" s="10">
        <f t="shared" si="3"/>
        <v>42.5</v>
      </c>
      <c r="T15" s="10">
        <f t="shared" si="4"/>
        <v>103.49999999999999</v>
      </c>
      <c r="U15" s="10">
        <f t="shared" si="5"/>
        <v>0</v>
      </c>
      <c r="V15" s="10">
        <f t="shared" si="6"/>
        <v>0</v>
      </c>
      <c r="W15" s="11">
        <f t="shared" si="7"/>
        <v>646</v>
      </c>
    </row>
    <row r="16" spans="1:23" ht="21.75" customHeight="1">
      <c r="A16" s="5">
        <v>7</v>
      </c>
      <c r="B16" s="6">
        <v>43991</v>
      </c>
      <c r="C16" s="88" t="s">
        <v>32</v>
      </c>
      <c r="D16" s="51" t="s">
        <v>33</v>
      </c>
      <c r="E16" s="60" t="s">
        <v>151</v>
      </c>
      <c r="F16" s="51" t="s">
        <v>55</v>
      </c>
      <c r="G16" s="51" t="s">
        <v>56</v>
      </c>
      <c r="H16" s="51" t="s">
        <v>57</v>
      </c>
      <c r="I16" s="8" t="s">
        <v>24</v>
      </c>
      <c r="J16" s="9">
        <v>5</v>
      </c>
      <c r="K16" s="9">
        <v>2</v>
      </c>
      <c r="L16" s="9">
        <v>1.6</v>
      </c>
      <c r="M16" s="9">
        <v>2.2999999999999998</v>
      </c>
      <c r="N16" s="9">
        <v>1</v>
      </c>
      <c r="O16" s="9"/>
      <c r="P16" s="11">
        <f t="shared" si="0"/>
        <v>703.5</v>
      </c>
      <c r="Q16" s="9">
        <f t="shared" si="1"/>
        <v>350</v>
      </c>
      <c r="R16" s="10">
        <f t="shared" si="2"/>
        <v>150</v>
      </c>
      <c r="S16" s="10">
        <f t="shared" si="3"/>
        <v>40</v>
      </c>
      <c r="T16" s="10">
        <f t="shared" si="4"/>
        <v>103.49999999999999</v>
      </c>
      <c r="U16" s="10">
        <f t="shared" si="5"/>
        <v>60</v>
      </c>
      <c r="V16" s="10">
        <f t="shared" si="6"/>
        <v>0</v>
      </c>
      <c r="W16" s="11">
        <f t="shared" si="7"/>
        <v>703.5</v>
      </c>
    </row>
    <row r="17" spans="1:23" ht="21" customHeight="1">
      <c r="A17" s="5">
        <v>8</v>
      </c>
      <c r="B17" s="15">
        <v>43992</v>
      </c>
      <c r="C17" s="88" t="s">
        <v>37</v>
      </c>
      <c r="D17" s="68" t="s">
        <v>58</v>
      </c>
      <c r="E17" s="68" t="s">
        <v>59</v>
      </c>
      <c r="F17" s="51" t="s">
        <v>60</v>
      </c>
      <c r="G17" s="51" t="s">
        <v>61</v>
      </c>
      <c r="H17" s="51" t="s">
        <v>62</v>
      </c>
      <c r="I17" s="8" t="s">
        <v>25</v>
      </c>
      <c r="J17" s="9">
        <v>5</v>
      </c>
      <c r="K17" s="9">
        <v>2</v>
      </c>
      <c r="L17" s="16">
        <v>1.6</v>
      </c>
      <c r="M17" s="16">
        <v>2.5</v>
      </c>
      <c r="N17" s="16"/>
      <c r="O17" s="9">
        <v>1</v>
      </c>
      <c r="P17" s="11">
        <f t="shared" si="0"/>
        <v>802.5</v>
      </c>
      <c r="Q17" s="9">
        <f t="shared" si="1"/>
        <v>350</v>
      </c>
      <c r="R17" s="10">
        <f t="shared" si="2"/>
        <v>150</v>
      </c>
      <c r="S17" s="10">
        <f t="shared" si="3"/>
        <v>40</v>
      </c>
      <c r="T17" s="10">
        <f t="shared" si="4"/>
        <v>112.5</v>
      </c>
      <c r="U17" s="10">
        <f t="shared" si="5"/>
        <v>0</v>
      </c>
      <c r="V17" s="10">
        <f t="shared" si="6"/>
        <v>150</v>
      </c>
      <c r="W17" s="11">
        <f t="shared" si="7"/>
        <v>802.5</v>
      </c>
    </row>
    <row r="18" spans="1:23" ht="20.25" customHeight="1">
      <c r="A18" s="5">
        <v>9</v>
      </c>
      <c r="B18" s="15">
        <v>43993</v>
      </c>
      <c r="C18" s="88" t="s">
        <v>42</v>
      </c>
      <c r="D18" s="51" t="s">
        <v>43</v>
      </c>
      <c r="E18" s="51" t="s">
        <v>194</v>
      </c>
      <c r="F18" s="51" t="s">
        <v>29</v>
      </c>
      <c r="G18" s="51" t="s">
        <v>63</v>
      </c>
      <c r="H18" s="51" t="s">
        <v>64</v>
      </c>
      <c r="I18" s="8"/>
      <c r="J18" s="9">
        <v>5</v>
      </c>
      <c r="K18" s="10">
        <v>2.2000000000000002</v>
      </c>
      <c r="L18" s="10">
        <v>1.7</v>
      </c>
      <c r="M18" s="10">
        <v>2.1</v>
      </c>
      <c r="N18" s="10"/>
      <c r="O18" s="10"/>
      <c r="P18" s="11">
        <f t="shared" si="0"/>
        <v>652</v>
      </c>
      <c r="Q18" s="9">
        <f t="shared" si="1"/>
        <v>350</v>
      </c>
      <c r="R18" s="10">
        <f t="shared" si="2"/>
        <v>165</v>
      </c>
      <c r="S18" s="10">
        <f t="shared" si="3"/>
        <v>42.5</v>
      </c>
      <c r="T18" s="10">
        <f t="shared" si="4"/>
        <v>94.5</v>
      </c>
      <c r="U18" s="10">
        <f t="shared" si="5"/>
        <v>0</v>
      </c>
      <c r="V18" s="10">
        <f t="shared" si="6"/>
        <v>0</v>
      </c>
      <c r="W18" s="11">
        <f t="shared" si="7"/>
        <v>652</v>
      </c>
    </row>
    <row r="19" spans="1:23" ht="21.75" customHeight="1">
      <c r="A19" s="5">
        <v>10</v>
      </c>
      <c r="B19" s="15">
        <v>43994</v>
      </c>
      <c r="C19" s="88" t="s">
        <v>47</v>
      </c>
      <c r="D19" s="51" t="s">
        <v>27</v>
      </c>
      <c r="E19" s="51" t="s">
        <v>65</v>
      </c>
      <c r="F19" s="51" t="s">
        <v>66</v>
      </c>
      <c r="G19" s="51" t="s">
        <v>67</v>
      </c>
      <c r="H19" s="51" t="s">
        <v>198</v>
      </c>
      <c r="I19" s="8" t="s">
        <v>24</v>
      </c>
      <c r="J19" s="9">
        <v>5</v>
      </c>
      <c r="K19" s="9">
        <v>2</v>
      </c>
      <c r="L19" s="9">
        <v>1.6</v>
      </c>
      <c r="M19" s="9">
        <v>2</v>
      </c>
      <c r="N19" s="9">
        <v>1</v>
      </c>
      <c r="O19" s="9"/>
      <c r="P19" s="11">
        <f t="shared" si="0"/>
        <v>690</v>
      </c>
      <c r="Q19" s="9">
        <f t="shared" si="1"/>
        <v>350</v>
      </c>
      <c r="R19" s="10">
        <f t="shared" si="2"/>
        <v>150</v>
      </c>
      <c r="S19" s="10">
        <f t="shared" si="3"/>
        <v>40</v>
      </c>
      <c r="T19" s="10">
        <f t="shared" si="4"/>
        <v>90</v>
      </c>
      <c r="U19" s="10">
        <f t="shared" si="5"/>
        <v>60</v>
      </c>
      <c r="V19" s="10">
        <f t="shared" si="6"/>
        <v>0</v>
      </c>
      <c r="W19" s="11">
        <f t="shared" si="7"/>
        <v>690</v>
      </c>
    </row>
    <row r="20" spans="1:23" ht="21.75" customHeight="1">
      <c r="A20" s="5">
        <v>11</v>
      </c>
      <c r="B20" s="15">
        <v>43997</v>
      </c>
      <c r="C20" s="88" t="s">
        <v>26</v>
      </c>
      <c r="D20" s="51" t="s">
        <v>27</v>
      </c>
      <c r="E20" s="51" t="s">
        <v>152</v>
      </c>
      <c r="F20" s="51" t="s">
        <v>29</v>
      </c>
      <c r="G20" s="51" t="s">
        <v>70</v>
      </c>
      <c r="H20" s="51" t="s">
        <v>186</v>
      </c>
      <c r="I20" s="8" t="s">
        <v>24</v>
      </c>
      <c r="J20" s="9">
        <v>5</v>
      </c>
      <c r="K20" s="10">
        <v>2</v>
      </c>
      <c r="L20" s="10">
        <v>1.5</v>
      </c>
      <c r="M20" s="10">
        <v>2.2000000000000002</v>
      </c>
      <c r="N20" s="10">
        <v>1</v>
      </c>
      <c r="P20" s="11">
        <f t="shared" si="0"/>
        <v>696.5</v>
      </c>
      <c r="Q20" s="9">
        <f t="shared" si="1"/>
        <v>350</v>
      </c>
      <c r="R20" s="10">
        <f t="shared" si="2"/>
        <v>150</v>
      </c>
      <c r="S20" s="10">
        <f t="shared" si="3"/>
        <v>37.5</v>
      </c>
      <c r="T20" s="10">
        <f t="shared" si="4"/>
        <v>99.000000000000014</v>
      </c>
      <c r="U20" s="10">
        <f t="shared" si="5"/>
        <v>60</v>
      </c>
      <c r="V20" s="10">
        <v>0</v>
      </c>
      <c r="W20" s="11">
        <f t="shared" si="7"/>
        <v>696.5</v>
      </c>
    </row>
    <row r="21" spans="1:23" ht="23.25" customHeight="1">
      <c r="A21" s="5">
        <v>12</v>
      </c>
      <c r="B21" s="15">
        <v>43998</v>
      </c>
      <c r="C21" s="88" t="s">
        <v>32</v>
      </c>
      <c r="D21" s="51" t="s">
        <v>33</v>
      </c>
      <c r="E21" s="51" t="s">
        <v>153</v>
      </c>
      <c r="F21" s="51" t="s">
        <v>71</v>
      </c>
      <c r="G21" s="51" t="s">
        <v>72</v>
      </c>
      <c r="H21" s="51" t="s">
        <v>73</v>
      </c>
      <c r="I21" s="8" t="s">
        <v>24</v>
      </c>
      <c r="J21" s="9">
        <v>5</v>
      </c>
      <c r="K21" s="9">
        <v>2.2999999999999998</v>
      </c>
      <c r="L21" s="9">
        <v>1.7</v>
      </c>
      <c r="M21" s="9">
        <v>2</v>
      </c>
      <c r="N21" s="9">
        <v>1</v>
      </c>
      <c r="O21" s="9"/>
      <c r="P21" s="11">
        <f t="shared" si="0"/>
        <v>715</v>
      </c>
      <c r="Q21" s="9">
        <f t="shared" si="1"/>
        <v>350</v>
      </c>
      <c r="R21" s="10">
        <f t="shared" si="2"/>
        <v>172.5</v>
      </c>
      <c r="S21" s="10">
        <f t="shared" si="3"/>
        <v>42.5</v>
      </c>
      <c r="T21" s="10">
        <f t="shared" si="4"/>
        <v>90</v>
      </c>
      <c r="U21" s="10">
        <f t="shared" si="5"/>
        <v>60</v>
      </c>
      <c r="V21" s="10">
        <f t="shared" ref="V21:V28" si="8">O21*150</f>
        <v>0</v>
      </c>
      <c r="W21" s="11">
        <f t="shared" si="7"/>
        <v>715</v>
      </c>
    </row>
    <row r="22" spans="1:23" ht="20.25" customHeight="1">
      <c r="A22" s="5">
        <v>13</v>
      </c>
      <c r="B22" s="15">
        <v>43999</v>
      </c>
      <c r="C22" s="88" t="s">
        <v>37</v>
      </c>
      <c r="D22" s="109" t="s">
        <v>154</v>
      </c>
      <c r="E22" s="107"/>
      <c r="F22" s="51" t="s">
        <v>75</v>
      </c>
      <c r="G22" s="51" t="s">
        <v>207</v>
      </c>
      <c r="H22" s="51" t="s">
        <v>187</v>
      </c>
      <c r="I22" s="8" t="s">
        <v>25</v>
      </c>
      <c r="J22" s="9">
        <v>5</v>
      </c>
      <c r="K22" s="9">
        <v>2</v>
      </c>
      <c r="L22" s="9">
        <v>1.6</v>
      </c>
      <c r="M22" s="9">
        <v>2</v>
      </c>
      <c r="N22" s="9"/>
      <c r="O22" s="9">
        <v>1</v>
      </c>
      <c r="P22" s="11">
        <f t="shared" si="0"/>
        <v>780</v>
      </c>
      <c r="Q22" s="9">
        <f t="shared" si="1"/>
        <v>350</v>
      </c>
      <c r="R22" s="10">
        <f t="shared" si="2"/>
        <v>150</v>
      </c>
      <c r="S22" s="10">
        <f t="shared" si="3"/>
        <v>40</v>
      </c>
      <c r="T22" s="10">
        <f t="shared" si="4"/>
        <v>90</v>
      </c>
      <c r="U22" s="10">
        <f t="shared" si="5"/>
        <v>0</v>
      </c>
      <c r="V22" s="10">
        <f t="shared" si="8"/>
        <v>150</v>
      </c>
      <c r="W22" s="11">
        <f t="shared" si="7"/>
        <v>780</v>
      </c>
    </row>
    <row r="23" spans="1:23" ht="18.75" customHeight="1">
      <c r="A23" s="5">
        <v>14</v>
      </c>
      <c r="B23" s="15">
        <v>44000</v>
      </c>
      <c r="C23" s="88" t="s">
        <v>42</v>
      </c>
      <c r="D23" s="59" t="s">
        <v>43</v>
      </c>
      <c r="E23" s="51" t="s">
        <v>155</v>
      </c>
      <c r="F23" s="51" t="s">
        <v>29</v>
      </c>
      <c r="G23" s="51" t="s">
        <v>77</v>
      </c>
      <c r="H23" s="51" t="s">
        <v>78</v>
      </c>
      <c r="I23" s="8"/>
      <c r="J23" s="9">
        <v>5</v>
      </c>
      <c r="K23" s="9">
        <v>2.1</v>
      </c>
      <c r="L23" s="9">
        <v>1.7</v>
      </c>
      <c r="M23" s="9">
        <v>2.2999999999999998</v>
      </c>
      <c r="N23" s="9"/>
      <c r="O23" s="9"/>
      <c r="P23" s="11">
        <f t="shared" si="0"/>
        <v>653.5</v>
      </c>
      <c r="Q23" s="9">
        <f t="shared" si="1"/>
        <v>350</v>
      </c>
      <c r="R23" s="10">
        <f t="shared" si="2"/>
        <v>157.5</v>
      </c>
      <c r="S23" s="10">
        <f t="shared" si="3"/>
        <v>42.5</v>
      </c>
      <c r="T23" s="10">
        <f t="shared" si="4"/>
        <v>103.49999999999999</v>
      </c>
      <c r="U23" s="10">
        <f t="shared" si="5"/>
        <v>0</v>
      </c>
      <c r="V23" s="10">
        <f t="shared" si="8"/>
        <v>0</v>
      </c>
      <c r="W23" s="11">
        <f t="shared" si="7"/>
        <v>653.5</v>
      </c>
    </row>
    <row r="24" spans="1:23" ht="21" customHeight="1">
      <c r="A24" s="5">
        <v>15</v>
      </c>
      <c r="B24" s="15">
        <v>44001</v>
      </c>
      <c r="C24" s="88" t="s">
        <v>47</v>
      </c>
      <c r="D24" s="51" t="s">
        <v>27</v>
      </c>
      <c r="E24" s="60" t="s">
        <v>79</v>
      </c>
      <c r="F24" s="51" t="s">
        <v>80</v>
      </c>
      <c r="G24" s="51" t="s">
        <v>206</v>
      </c>
      <c r="H24" s="51" t="s">
        <v>185</v>
      </c>
      <c r="I24" s="8" t="s">
        <v>24</v>
      </c>
      <c r="J24" s="9">
        <v>5</v>
      </c>
      <c r="K24" s="9">
        <v>2</v>
      </c>
      <c r="L24" s="9">
        <v>1.6</v>
      </c>
      <c r="M24" s="9">
        <v>2.1</v>
      </c>
      <c r="N24" s="9">
        <v>1</v>
      </c>
      <c r="O24" s="9"/>
      <c r="P24" s="11">
        <f t="shared" si="0"/>
        <v>694.5</v>
      </c>
      <c r="Q24" s="9">
        <f t="shared" si="1"/>
        <v>350</v>
      </c>
      <c r="R24" s="10">
        <f t="shared" si="2"/>
        <v>150</v>
      </c>
      <c r="S24" s="10">
        <f t="shared" si="3"/>
        <v>40</v>
      </c>
      <c r="T24" s="10">
        <f t="shared" si="4"/>
        <v>94.5</v>
      </c>
      <c r="U24" s="10">
        <f t="shared" si="5"/>
        <v>60</v>
      </c>
      <c r="V24" s="10">
        <f t="shared" si="8"/>
        <v>0</v>
      </c>
      <c r="W24" s="11">
        <f t="shared" si="7"/>
        <v>694.5</v>
      </c>
    </row>
    <row r="25" spans="1:23" ht="21" customHeight="1">
      <c r="A25" s="5">
        <v>16</v>
      </c>
      <c r="B25" s="15">
        <v>44002</v>
      </c>
      <c r="C25" s="88" t="s">
        <v>81</v>
      </c>
      <c r="D25" s="51" t="s">
        <v>27</v>
      </c>
      <c r="E25" s="71" t="s">
        <v>82</v>
      </c>
      <c r="F25" s="51" t="s">
        <v>208</v>
      </c>
      <c r="G25" s="71" t="s">
        <v>83</v>
      </c>
      <c r="H25" s="71" t="s">
        <v>84</v>
      </c>
      <c r="I25" s="48"/>
      <c r="J25" s="17">
        <v>5</v>
      </c>
      <c r="K25" s="17">
        <v>2</v>
      </c>
      <c r="L25" s="17">
        <v>1.7</v>
      </c>
      <c r="M25" s="17">
        <v>2.2000000000000002</v>
      </c>
      <c r="N25" s="17"/>
      <c r="O25" s="17"/>
      <c r="P25" s="49">
        <f t="shared" si="0"/>
        <v>641.5</v>
      </c>
      <c r="Q25" s="9">
        <f t="shared" si="1"/>
        <v>350</v>
      </c>
      <c r="R25" s="10">
        <f t="shared" si="2"/>
        <v>150</v>
      </c>
      <c r="S25" s="10">
        <f t="shared" si="3"/>
        <v>42.5</v>
      </c>
      <c r="T25" s="10">
        <f t="shared" si="4"/>
        <v>99.000000000000014</v>
      </c>
      <c r="U25" s="10">
        <f t="shared" si="5"/>
        <v>0</v>
      </c>
      <c r="V25" s="10">
        <f t="shared" si="8"/>
        <v>0</v>
      </c>
      <c r="W25" s="11">
        <f t="shared" si="7"/>
        <v>641.5</v>
      </c>
    </row>
    <row r="26" spans="1:23" ht="21.75" customHeight="1">
      <c r="A26" s="5">
        <v>17</v>
      </c>
      <c r="B26" s="15">
        <v>44004</v>
      </c>
      <c r="C26" s="88" t="s">
        <v>26</v>
      </c>
      <c r="D26" s="51" t="s">
        <v>27</v>
      </c>
      <c r="E26" s="75" t="s">
        <v>156</v>
      </c>
      <c r="F26" s="75" t="s">
        <v>29</v>
      </c>
      <c r="G26" s="51" t="s">
        <v>86</v>
      </c>
      <c r="H26" s="51" t="s">
        <v>199</v>
      </c>
      <c r="I26" s="8"/>
      <c r="J26" s="9">
        <v>5</v>
      </c>
      <c r="K26" s="9">
        <v>2</v>
      </c>
      <c r="L26" s="9">
        <v>1.6</v>
      </c>
      <c r="M26" s="9">
        <v>2</v>
      </c>
      <c r="N26" s="9"/>
      <c r="O26" s="9"/>
      <c r="P26" s="11">
        <f t="shared" si="0"/>
        <v>630</v>
      </c>
      <c r="Q26" s="9">
        <f t="shared" si="1"/>
        <v>350</v>
      </c>
      <c r="R26" s="10">
        <f t="shared" si="2"/>
        <v>150</v>
      </c>
      <c r="S26" s="10">
        <f t="shared" si="3"/>
        <v>40</v>
      </c>
      <c r="T26" s="10">
        <f t="shared" si="4"/>
        <v>90</v>
      </c>
      <c r="U26" s="10">
        <f t="shared" si="5"/>
        <v>0</v>
      </c>
      <c r="V26" s="10">
        <f t="shared" si="8"/>
        <v>0</v>
      </c>
      <c r="W26" s="11">
        <f t="shared" si="7"/>
        <v>630</v>
      </c>
    </row>
    <row r="27" spans="1:23" ht="21" customHeight="1">
      <c r="A27" s="5">
        <v>18</v>
      </c>
      <c r="B27" s="15">
        <v>44005</v>
      </c>
      <c r="C27" s="88" t="s">
        <v>32</v>
      </c>
      <c r="D27" s="51" t="s">
        <v>33</v>
      </c>
      <c r="E27" s="71" t="s">
        <v>157</v>
      </c>
      <c r="F27" s="71" t="s">
        <v>88</v>
      </c>
      <c r="G27" s="51" t="s">
        <v>89</v>
      </c>
      <c r="H27" s="51" t="s">
        <v>90</v>
      </c>
      <c r="I27" s="8" t="s">
        <v>24</v>
      </c>
      <c r="J27" s="9">
        <v>5</v>
      </c>
      <c r="K27" s="9">
        <v>1.8</v>
      </c>
      <c r="L27" s="9">
        <v>1.6</v>
      </c>
      <c r="M27" s="9">
        <v>2.1</v>
      </c>
      <c r="N27" s="9">
        <v>1</v>
      </c>
      <c r="O27" s="9"/>
      <c r="P27" s="11">
        <f t="shared" si="0"/>
        <v>679.5</v>
      </c>
      <c r="Q27" s="9">
        <f t="shared" si="1"/>
        <v>350</v>
      </c>
      <c r="R27" s="10">
        <f t="shared" si="2"/>
        <v>135</v>
      </c>
      <c r="S27" s="10">
        <f t="shared" si="3"/>
        <v>40</v>
      </c>
      <c r="T27" s="10">
        <f t="shared" si="4"/>
        <v>94.5</v>
      </c>
      <c r="U27" s="10">
        <f t="shared" si="5"/>
        <v>60</v>
      </c>
      <c r="V27" s="10">
        <f t="shared" si="8"/>
        <v>0</v>
      </c>
      <c r="W27" s="11">
        <f t="shared" si="7"/>
        <v>679.5</v>
      </c>
    </row>
    <row r="28" spans="1:23" ht="22.5" customHeight="1">
      <c r="A28" s="5">
        <v>19</v>
      </c>
      <c r="B28" s="15">
        <v>44006</v>
      </c>
      <c r="C28" s="88" t="s">
        <v>37</v>
      </c>
      <c r="D28" s="51" t="s">
        <v>91</v>
      </c>
      <c r="E28" s="51" t="s">
        <v>92</v>
      </c>
      <c r="F28" s="51" t="s">
        <v>93</v>
      </c>
      <c r="G28" s="51"/>
      <c r="H28" s="51" t="s">
        <v>200</v>
      </c>
      <c r="J28" s="9">
        <v>5</v>
      </c>
      <c r="K28" s="10">
        <v>2</v>
      </c>
      <c r="L28" s="10">
        <v>1.8</v>
      </c>
      <c r="M28" s="10">
        <v>2</v>
      </c>
      <c r="N28" s="10"/>
      <c r="O28" s="10">
        <v>1</v>
      </c>
      <c r="P28" s="11">
        <f t="shared" si="0"/>
        <v>785</v>
      </c>
      <c r="Q28" s="9">
        <f t="shared" si="1"/>
        <v>350</v>
      </c>
      <c r="R28" s="10">
        <f t="shared" si="2"/>
        <v>150</v>
      </c>
      <c r="S28" s="10">
        <f t="shared" si="3"/>
        <v>45</v>
      </c>
      <c r="T28" s="10">
        <f t="shared" si="4"/>
        <v>90</v>
      </c>
      <c r="U28" s="10">
        <f t="shared" si="5"/>
        <v>0</v>
      </c>
      <c r="V28" s="10">
        <f t="shared" si="8"/>
        <v>150</v>
      </c>
      <c r="W28" s="11">
        <f t="shared" si="7"/>
        <v>785</v>
      </c>
    </row>
    <row r="29" spans="1:23" ht="21" customHeight="1">
      <c r="A29" s="5">
        <v>20</v>
      </c>
      <c r="B29" s="15">
        <v>44007</v>
      </c>
      <c r="C29" s="88" t="s">
        <v>42</v>
      </c>
      <c r="D29" s="116" t="s">
        <v>95</v>
      </c>
      <c r="E29" s="107"/>
      <c r="F29" s="51"/>
      <c r="G29" s="56"/>
      <c r="H29" s="51"/>
      <c r="I29" s="5"/>
      <c r="J29" s="5"/>
      <c r="K29" s="5"/>
      <c r="L29" s="5"/>
      <c r="M29" s="5"/>
      <c r="N29" s="5"/>
      <c r="O29" s="5"/>
      <c r="P29" s="5"/>
      <c r="Q29" s="5"/>
      <c r="R29" s="5"/>
      <c r="S29" s="5"/>
      <c r="T29" s="5"/>
      <c r="U29" s="5"/>
      <c r="V29" s="5"/>
      <c r="W29" s="5"/>
    </row>
    <row r="30" spans="1:23" ht="21" customHeight="1">
      <c r="A30" s="5">
        <v>21</v>
      </c>
      <c r="B30" s="15">
        <v>44008</v>
      </c>
      <c r="C30" s="88" t="s">
        <v>47</v>
      </c>
      <c r="D30" s="116" t="s">
        <v>96</v>
      </c>
      <c r="E30" s="107"/>
      <c r="F30" s="71"/>
      <c r="G30" s="71"/>
      <c r="H30" s="71"/>
      <c r="I30" s="48"/>
      <c r="J30" s="17"/>
      <c r="K30" s="17"/>
      <c r="L30" s="17"/>
      <c r="M30" s="17"/>
      <c r="N30" s="17"/>
      <c r="O30" s="17"/>
      <c r="P30" s="18"/>
      <c r="Q30" s="9"/>
      <c r="R30" s="10"/>
      <c r="S30" s="10"/>
      <c r="T30" s="10"/>
      <c r="U30" s="10"/>
      <c r="V30" s="10"/>
      <c r="W30" s="11"/>
    </row>
    <row r="31" spans="1:23" ht="21" customHeight="1">
      <c r="A31" s="5">
        <v>22</v>
      </c>
      <c r="B31" s="15">
        <v>44011</v>
      </c>
      <c r="C31" s="88" t="s">
        <v>26</v>
      </c>
      <c r="D31" s="81" t="s">
        <v>27</v>
      </c>
      <c r="E31" s="81" t="s">
        <v>202</v>
      </c>
      <c r="F31" s="81" t="s">
        <v>29</v>
      </c>
      <c r="G31" s="82" t="s">
        <v>97</v>
      </c>
      <c r="H31" s="82" t="s">
        <v>201</v>
      </c>
      <c r="I31" s="50"/>
      <c r="J31" s="19">
        <v>5</v>
      </c>
      <c r="K31" s="10">
        <v>2.12</v>
      </c>
      <c r="L31" s="10">
        <v>1.5</v>
      </c>
      <c r="M31" s="10">
        <v>2.2000000000000002</v>
      </c>
      <c r="N31" s="10"/>
      <c r="O31" s="10"/>
      <c r="P31" s="20">
        <f t="shared" ref="P31:P33" si="9">W31</f>
        <v>645.5</v>
      </c>
      <c r="Q31" s="9">
        <f t="shared" ref="Q31:Q32" si="10">J31*70</f>
        <v>350</v>
      </c>
      <c r="R31" s="10">
        <f t="shared" ref="R31:R32" si="11">K31*75</f>
        <v>159</v>
      </c>
      <c r="S31" s="10">
        <f t="shared" ref="S31:S32" si="12">L31*25</f>
        <v>37.5</v>
      </c>
      <c r="T31" s="10">
        <f t="shared" ref="T31:T32" si="13">M31*45</f>
        <v>99.000000000000014</v>
      </c>
      <c r="U31" s="10">
        <f t="shared" ref="U31:U32" si="14">N31*60</f>
        <v>0</v>
      </c>
      <c r="V31" s="10">
        <f t="shared" ref="V31:V32" si="15">O31*150</f>
        <v>0</v>
      </c>
      <c r="W31" s="11">
        <f t="shared" ref="W31:W32" si="16">SUM(Q31:V31)</f>
        <v>645.5</v>
      </c>
    </row>
    <row r="32" spans="1:23" ht="21" customHeight="1">
      <c r="A32" s="5">
        <v>23</v>
      </c>
      <c r="B32" s="15">
        <v>44012</v>
      </c>
      <c r="C32" s="88" t="s">
        <v>32</v>
      </c>
      <c r="D32" s="81" t="s">
        <v>33</v>
      </c>
      <c r="E32" s="81" t="s">
        <v>158</v>
      </c>
      <c r="F32" s="86" t="s">
        <v>100</v>
      </c>
      <c r="G32" s="82" t="s">
        <v>55</v>
      </c>
      <c r="H32" s="82" t="s">
        <v>184</v>
      </c>
      <c r="I32" s="21" t="s">
        <v>24</v>
      </c>
      <c r="J32" s="19">
        <v>5</v>
      </c>
      <c r="K32" s="10">
        <v>2.1</v>
      </c>
      <c r="L32" s="10">
        <v>1.5</v>
      </c>
      <c r="M32" s="10">
        <v>2.2000000000000002</v>
      </c>
      <c r="N32" s="10">
        <v>1</v>
      </c>
      <c r="O32" s="10"/>
      <c r="P32" s="20">
        <f t="shared" si="9"/>
        <v>704</v>
      </c>
      <c r="Q32" s="9">
        <f t="shared" si="10"/>
        <v>350</v>
      </c>
      <c r="R32" s="10">
        <f t="shared" si="11"/>
        <v>157.5</v>
      </c>
      <c r="S32" s="10">
        <f t="shared" si="12"/>
        <v>37.5</v>
      </c>
      <c r="T32" s="10">
        <f t="shared" si="13"/>
        <v>99.000000000000014</v>
      </c>
      <c r="U32" s="10">
        <f t="shared" si="14"/>
        <v>60</v>
      </c>
      <c r="V32" s="10">
        <f t="shared" si="15"/>
        <v>0</v>
      </c>
      <c r="W32" s="11">
        <f t="shared" si="16"/>
        <v>704</v>
      </c>
    </row>
    <row r="33" spans="1:23" ht="21.75" customHeight="1">
      <c r="A33" s="122" t="s">
        <v>101</v>
      </c>
      <c r="B33" s="106"/>
      <c r="C33" s="106"/>
      <c r="D33" s="106"/>
      <c r="E33" s="106"/>
      <c r="F33" s="106"/>
      <c r="G33" s="106"/>
      <c r="H33" s="107"/>
      <c r="I33" s="22"/>
      <c r="J33" s="22">
        <f t="shared" ref="J33:O33" si="17">SUM(J10:J30)/20</f>
        <v>4.75</v>
      </c>
      <c r="K33" s="22">
        <f t="shared" si="17"/>
        <v>1.94</v>
      </c>
      <c r="L33" s="22">
        <f t="shared" si="17"/>
        <v>1.5450000000000002</v>
      </c>
      <c r="M33" s="22">
        <f t="shared" si="17"/>
        <v>2.0100000000000002</v>
      </c>
      <c r="N33" s="22">
        <f t="shared" si="17"/>
        <v>0.4</v>
      </c>
      <c r="O33" s="10">
        <f t="shared" si="17"/>
        <v>0.2</v>
      </c>
      <c r="P33" s="11">
        <f t="shared" si="9"/>
        <v>661.07500000000005</v>
      </c>
      <c r="Q33" s="9">
        <f t="shared" ref="Q33:W33" si="18">SUM(Q10:Q30)/20</f>
        <v>332.5</v>
      </c>
      <c r="R33" s="10">
        <f t="shared" si="18"/>
        <v>145.5</v>
      </c>
      <c r="S33" s="10">
        <f t="shared" si="18"/>
        <v>38.625</v>
      </c>
      <c r="T33" s="10">
        <f t="shared" si="18"/>
        <v>90.45</v>
      </c>
      <c r="U33" s="10">
        <f t="shared" si="18"/>
        <v>24</v>
      </c>
      <c r="V33" s="23">
        <f t="shared" si="18"/>
        <v>30</v>
      </c>
      <c r="W33" s="11">
        <f t="shared" si="18"/>
        <v>661.07500000000005</v>
      </c>
    </row>
    <row r="34" spans="1:23" ht="15.75" customHeight="1">
      <c r="A34" s="24" t="s">
        <v>102</v>
      </c>
      <c r="B34" s="24"/>
      <c r="C34" s="24"/>
      <c r="D34" s="24"/>
      <c r="E34" s="24"/>
      <c r="F34" s="24"/>
      <c r="G34" s="24"/>
      <c r="H34" s="25"/>
      <c r="I34" s="25"/>
      <c r="J34" s="1"/>
      <c r="K34" s="1"/>
      <c r="L34" s="1"/>
      <c r="M34" s="1"/>
      <c r="N34" s="1"/>
      <c r="O34" s="1"/>
      <c r="P34" s="26">
        <f>SUM(P10:P33)</f>
        <v>15232.075000000001</v>
      </c>
    </row>
    <row r="35" spans="1:23" ht="15.75" customHeight="1">
      <c r="A35" s="27" t="s">
        <v>103</v>
      </c>
      <c r="B35" s="24"/>
      <c r="C35" s="24"/>
      <c r="D35" s="24"/>
      <c r="E35" s="24"/>
      <c r="F35" s="24"/>
      <c r="G35" s="24"/>
      <c r="H35" s="25"/>
      <c r="I35" s="25"/>
      <c r="J35" s="1"/>
      <c r="K35" s="1"/>
      <c r="L35" s="1"/>
      <c r="M35" s="1"/>
      <c r="N35" s="1"/>
      <c r="O35" s="1"/>
    </row>
    <row r="36" spans="1:23" ht="20.25" customHeight="1">
      <c r="A36" s="27" t="s">
        <v>104</v>
      </c>
      <c r="B36" s="24"/>
      <c r="C36" s="24"/>
      <c r="D36" s="24"/>
      <c r="E36" s="24"/>
      <c r="F36" s="24"/>
      <c r="G36" s="24"/>
      <c r="H36" s="25"/>
      <c r="I36" s="25"/>
      <c r="J36" s="1"/>
      <c r="K36" s="1"/>
      <c r="L36" s="1"/>
      <c r="M36" s="1"/>
      <c r="N36" s="1"/>
      <c r="O36" s="1"/>
      <c r="R36" s="28"/>
      <c r="S36" s="28"/>
      <c r="T36" s="28"/>
      <c r="U36" s="28"/>
      <c r="V36" s="25"/>
      <c r="W36" s="25"/>
    </row>
    <row r="37" spans="1:23" ht="17.25" customHeight="1">
      <c r="A37" s="121" t="s">
        <v>105</v>
      </c>
      <c r="B37" s="98"/>
      <c r="C37" s="24"/>
      <c r="D37" s="24"/>
      <c r="E37" s="24"/>
      <c r="F37" s="24"/>
      <c r="G37" s="24"/>
      <c r="H37" s="24"/>
      <c r="I37" s="24"/>
      <c r="J37" s="24"/>
      <c r="K37" s="24"/>
      <c r="L37" s="24"/>
      <c r="M37" s="24"/>
      <c r="N37" s="24"/>
      <c r="O37" s="24"/>
      <c r="P37" s="24"/>
    </row>
    <row r="38" spans="1:23" ht="15.75" customHeight="1">
      <c r="A38" s="124" t="s">
        <v>106</v>
      </c>
      <c r="B38" s="98"/>
      <c r="C38" s="25" t="s">
        <v>107</v>
      </c>
      <c r="D38" s="25"/>
      <c r="E38" s="25"/>
      <c r="F38" s="25"/>
      <c r="G38" s="25"/>
      <c r="H38" s="25"/>
      <c r="I38" s="25"/>
      <c r="J38" s="25"/>
      <c r="K38" s="25"/>
      <c r="L38" s="25"/>
      <c r="M38" s="25"/>
      <c r="N38" s="25"/>
      <c r="O38" s="25"/>
      <c r="P38" s="25"/>
    </row>
    <row r="39" spans="1:23" ht="18" customHeight="1">
      <c r="A39" s="123" t="s">
        <v>108</v>
      </c>
      <c r="B39" s="98"/>
      <c r="C39" s="98"/>
      <c r="D39" s="98"/>
      <c r="E39" s="98"/>
      <c r="F39" s="98"/>
      <c r="G39" s="98"/>
      <c r="H39" s="98"/>
      <c r="I39" s="98"/>
      <c r="J39" s="98"/>
      <c r="K39" s="98"/>
      <c r="L39" s="98"/>
      <c r="M39" s="98"/>
      <c r="N39" s="98"/>
      <c r="O39" s="98"/>
      <c r="P39" s="98"/>
    </row>
    <row r="40" spans="1:23" ht="18" customHeight="1">
      <c r="B40" s="113" t="s">
        <v>109</v>
      </c>
      <c r="C40" s="98"/>
      <c r="D40" s="98"/>
      <c r="E40" s="98"/>
      <c r="F40" s="98"/>
      <c r="G40" s="98"/>
      <c r="H40" s="98"/>
      <c r="I40" s="98"/>
      <c r="J40" s="98"/>
      <c r="K40" s="98"/>
      <c r="L40" s="98"/>
      <c r="M40" s="98"/>
      <c r="N40" s="98"/>
      <c r="O40" s="98"/>
    </row>
    <row r="41" spans="1:23" ht="24" customHeight="1">
      <c r="B41" s="113" t="s">
        <v>110</v>
      </c>
      <c r="C41" s="98"/>
      <c r="D41" s="98"/>
      <c r="E41" s="98"/>
      <c r="F41" s="98"/>
      <c r="G41" s="98"/>
      <c r="H41" s="98"/>
      <c r="I41" s="98"/>
      <c r="J41" s="98"/>
      <c r="K41" s="98"/>
      <c r="L41" s="98"/>
      <c r="M41" s="98"/>
      <c r="N41" s="98"/>
      <c r="O41" s="98"/>
    </row>
    <row r="42" spans="1:23" ht="18" customHeight="1">
      <c r="A42" s="31" t="s">
        <v>111</v>
      </c>
      <c r="B42" s="113" t="s">
        <v>112</v>
      </c>
      <c r="C42" s="98"/>
      <c r="D42" s="98"/>
      <c r="E42" s="98"/>
      <c r="F42" s="98"/>
      <c r="G42" s="98"/>
      <c r="H42" s="98"/>
      <c r="I42" s="98"/>
      <c r="J42" s="98"/>
      <c r="K42" s="98"/>
      <c r="L42" s="98"/>
      <c r="M42" s="98"/>
      <c r="N42" s="98"/>
      <c r="O42" s="98"/>
    </row>
    <row r="43" spans="1:23" ht="18" customHeight="1">
      <c r="A43" s="31"/>
    </row>
    <row r="44" spans="1:23" ht="18" customHeight="1">
      <c r="A44" s="31"/>
    </row>
    <row r="45" spans="1:23" ht="18" customHeight="1">
      <c r="A45" s="31"/>
      <c r="B45" s="30"/>
      <c r="C45" s="30"/>
      <c r="D45" s="30"/>
      <c r="E45" s="30"/>
      <c r="F45" s="30"/>
      <c r="G45" s="30"/>
      <c r="H45" s="30"/>
      <c r="I45" s="30"/>
      <c r="J45" s="30"/>
      <c r="K45" s="30"/>
      <c r="L45" s="30"/>
      <c r="M45" s="30"/>
      <c r="N45" s="30"/>
      <c r="O45" s="30"/>
    </row>
    <row r="46" spans="1:23" ht="18" customHeight="1">
      <c r="A46" s="31" t="s">
        <v>159</v>
      </c>
      <c r="B46" s="25"/>
      <c r="C46" s="25"/>
      <c r="D46" s="25"/>
      <c r="E46" s="25"/>
      <c r="F46" s="25"/>
      <c r="G46" s="25"/>
      <c r="H46" s="25"/>
      <c r="I46" s="30"/>
      <c r="J46" s="30"/>
      <c r="K46" s="30"/>
      <c r="L46" s="30"/>
      <c r="M46" s="30"/>
      <c r="N46" s="30"/>
      <c r="O46" s="30"/>
    </row>
    <row r="47" spans="1:23" ht="15.75" customHeight="1">
      <c r="A47" s="112" t="s">
        <v>160</v>
      </c>
      <c r="B47" s="98"/>
      <c r="C47" s="98"/>
      <c r="D47" s="98"/>
      <c r="E47" s="98"/>
      <c r="F47" s="98"/>
      <c r="G47" s="98"/>
      <c r="H47" s="98"/>
      <c r="I47" s="98"/>
      <c r="J47" s="98"/>
      <c r="K47" s="98"/>
      <c r="N47" s="1"/>
    </row>
    <row r="48" spans="1:23" ht="15.75" customHeight="1">
      <c r="A48" s="32" t="s">
        <v>113</v>
      </c>
    </row>
    <row r="49" spans="1:12" ht="48" customHeight="1">
      <c r="A49" s="33" t="s">
        <v>114</v>
      </c>
      <c r="B49" s="105" t="s">
        <v>115</v>
      </c>
      <c r="C49" s="106"/>
      <c r="D49" s="107"/>
      <c r="E49" s="34" t="s">
        <v>116</v>
      </c>
      <c r="F49" s="35" t="s">
        <v>117</v>
      </c>
      <c r="G49" s="36" t="s">
        <v>118</v>
      </c>
      <c r="H49" s="105" t="s">
        <v>119</v>
      </c>
      <c r="I49" s="106"/>
      <c r="J49" s="106"/>
      <c r="K49" s="106"/>
      <c r="L49" s="107"/>
    </row>
    <row r="50" spans="1:12" ht="30" customHeight="1">
      <c r="A50" s="37" t="s">
        <v>120</v>
      </c>
      <c r="B50" s="110"/>
      <c r="C50" s="106"/>
      <c r="D50" s="107"/>
      <c r="E50" s="5"/>
      <c r="F50" s="5"/>
      <c r="G50" s="5"/>
      <c r="H50" s="110" t="s">
        <v>161</v>
      </c>
      <c r="I50" s="106"/>
      <c r="J50" s="106"/>
      <c r="K50" s="106"/>
      <c r="L50" s="107"/>
    </row>
    <row r="51" spans="1:12" ht="30" customHeight="1">
      <c r="A51" s="38" t="s">
        <v>122</v>
      </c>
      <c r="B51" s="110"/>
      <c r="C51" s="106"/>
      <c r="D51" s="107"/>
      <c r="E51" s="5"/>
      <c r="F51" s="5"/>
      <c r="G51" s="5"/>
      <c r="H51" s="110" t="s">
        <v>162</v>
      </c>
      <c r="I51" s="106"/>
      <c r="J51" s="106"/>
      <c r="K51" s="106"/>
      <c r="L51" s="107"/>
    </row>
    <row r="52" spans="1:12" ht="30" customHeight="1">
      <c r="A52" s="38" t="s">
        <v>124</v>
      </c>
      <c r="B52" s="110"/>
      <c r="C52" s="106"/>
      <c r="D52" s="107"/>
      <c r="E52" s="5"/>
      <c r="F52" s="5"/>
      <c r="G52" s="39"/>
      <c r="H52" s="110" t="s">
        <v>163</v>
      </c>
      <c r="I52" s="106"/>
      <c r="J52" s="106"/>
      <c r="K52" s="106"/>
      <c r="L52" s="107"/>
    </row>
    <row r="53" spans="1:12" ht="30" customHeight="1">
      <c r="A53" s="38" t="s">
        <v>126</v>
      </c>
      <c r="B53" s="110"/>
      <c r="C53" s="106"/>
      <c r="D53" s="107"/>
      <c r="E53" s="5"/>
      <c r="F53" s="5"/>
      <c r="G53" s="5"/>
      <c r="H53" s="110" t="s">
        <v>164</v>
      </c>
      <c r="I53" s="106"/>
      <c r="J53" s="106"/>
      <c r="K53" s="106"/>
      <c r="L53" s="107"/>
    </row>
    <row r="54" spans="1:12" ht="30" customHeight="1">
      <c r="A54" s="38" t="s">
        <v>23</v>
      </c>
      <c r="B54" s="110"/>
      <c r="C54" s="106"/>
      <c r="D54" s="107"/>
      <c r="E54" s="5"/>
      <c r="F54" s="5"/>
      <c r="G54" s="5"/>
      <c r="H54" s="110" t="s">
        <v>165</v>
      </c>
      <c r="I54" s="106"/>
      <c r="J54" s="106"/>
      <c r="K54" s="106"/>
      <c r="L54" s="107"/>
    </row>
    <row r="55" spans="1:12" ht="30" customHeight="1">
      <c r="A55" s="38" t="s">
        <v>129</v>
      </c>
      <c r="B55" s="110"/>
      <c r="C55" s="106"/>
      <c r="D55" s="107"/>
      <c r="E55" s="40"/>
      <c r="F55" s="5"/>
      <c r="G55" s="5"/>
      <c r="H55" s="111"/>
      <c r="I55" s="106"/>
      <c r="J55" s="106"/>
      <c r="K55" s="106"/>
      <c r="L55" s="107"/>
    </row>
    <row r="56" spans="1:12" ht="15.75" customHeight="1">
      <c r="A56" s="41" t="s">
        <v>166</v>
      </c>
    </row>
    <row r="57" spans="1:12" ht="15.75" customHeight="1">
      <c r="A57" s="41" t="s">
        <v>167</v>
      </c>
    </row>
    <row r="58" spans="1:12" ht="15.75" customHeight="1">
      <c r="A58" s="41" t="s">
        <v>132</v>
      </c>
    </row>
    <row r="59" spans="1:12" ht="15.75" customHeight="1">
      <c r="A59" s="42" t="s">
        <v>168</v>
      </c>
    </row>
    <row r="60" spans="1:12" ht="15.75" customHeight="1"/>
    <row r="61" spans="1:12" ht="15.75" customHeight="1">
      <c r="A61" s="29"/>
    </row>
    <row r="62" spans="1:12" ht="15.75" customHeight="1">
      <c r="A62" s="108" t="str">
        <f>A46:H46</f>
        <v xml:space="preserve">       台南市安順國小109.6月份學校供應量反映表</v>
      </c>
      <c r="B62" s="98"/>
      <c r="C62" s="98"/>
      <c r="D62" s="98"/>
      <c r="E62" s="98"/>
      <c r="F62" s="98"/>
      <c r="G62" s="98"/>
      <c r="H62" s="98"/>
      <c r="I62" s="43"/>
      <c r="J62" s="43"/>
    </row>
    <row r="63" spans="1:12" ht="15.75" customHeight="1">
      <c r="A63" s="112" t="str">
        <f>A47</f>
        <v xml:space="preserve">                                           班級：                            調查日期：  109年6月1日</v>
      </c>
      <c r="B63" s="98"/>
      <c r="C63" s="98"/>
      <c r="D63" s="98"/>
      <c r="E63" s="98"/>
      <c r="F63" s="98"/>
      <c r="G63" s="98"/>
      <c r="H63" s="98"/>
      <c r="I63" s="98"/>
      <c r="J63" s="98"/>
      <c r="K63" s="98"/>
    </row>
    <row r="64" spans="1:12" ht="15.75" customHeight="1">
      <c r="A64" s="32" t="s">
        <v>113</v>
      </c>
    </row>
    <row r="65" spans="1:12" ht="36" customHeight="1">
      <c r="A65" s="33" t="s">
        <v>114</v>
      </c>
      <c r="B65" s="105" t="s">
        <v>115</v>
      </c>
      <c r="C65" s="106"/>
      <c r="D65" s="107"/>
      <c r="E65" s="34" t="s">
        <v>116</v>
      </c>
      <c r="F65" s="35" t="s">
        <v>117</v>
      </c>
      <c r="G65" s="36" t="s">
        <v>118</v>
      </c>
      <c r="H65" s="105" t="s">
        <v>119</v>
      </c>
      <c r="I65" s="106"/>
      <c r="J65" s="106"/>
      <c r="K65" s="106"/>
      <c r="L65" s="107"/>
    </row>
    <row r="66" spans="1:12" ht="30" customHeight="1">
      <c r="A66" s="37" t="s">
        <v>120</v>
      </c>
      <c r="B66" s="110"/>
      <c r="C66" s="106"/>
      <c r="D66" s="107"/>
      <c r="E66" s="5"/>
      <c r="F66" s="5"/>
      <c r="G66" s="5"/>
      <c r="H66" s="110" t="s">
        <v>169</v>
      </c>
      <c r="I66" s="106"/>
      <c r="J66" s="106"/>
      <c r="K66" s="106"/>
      <c r="L66" s="107"/>
    </row>
    <row r="67" spans="1:12" ht="30" customHeight="1">
      <c r="A67" s="38" t="s">
        <v>122</v>
      </c>
      <c r="B67" s="110"/>
      <c r="C67" s="106"/>
      <c r="D67" s="107"/>
      <c r="E67" s="5"/>
      <c r="F67" s="5"/>
      <c r="G67" s="5"/>
      <c r="H67" s="110" t="s">
        <v>170</v>
      </c>
      <c r="I67" s="106"/>
      <c r="J67" s="106"/>
      <c r="K67" s="106"/>
      <c r="L67" s="107"/>
    </row>
    <row r="68" spans="1:12" ht="30" customHeight="1">
      <c r="A68" s="38" t="s">
        <v>124</v>
      </c>
      <c r="B68" s="110"/>
      <c r="C68" s="106"/>
      <c r="D68" s="107"/>
      <c r="E68" s="5"/>
      <c r="F68" s="5"/>
      <c r="G68" s="5"/>
      <c r="H68" s="110" t="s">
        <v>171</v>
      </c>
      <c r="I68" s="106"/>
      <c r="J68" s="106"/>
      <c r="K68" s="106"/>
      <c r="L68" s="107"/>
    </row>
    <row r="69" spans="1:12" ht="30" customHeight="1">
      <c r="A69" s="38" t="s">
        <v>126</v>
      </c>
      <c r="B69" s="110"/>
      <c r="C69" s="106"/>
      <c r="D69" s="107"/>
      <c r="E69" s="5"/>
      <c r="F69" s="5"/>
      <c r="G69" s="5"/>
      <c r="H69" s="110" t="s">
        <v>172</v>
      </c>
      <c r="I69" s="106"/>
      <c r="J69" s="106"/>
      <c r="K69" s="106"/>
      <c r="L69" s="107"/>
    </row>
    <row r="70" spans="1:12" ht="27.75" customHeight="1">
      <c r="A70" s="38" t="s">
        <v>23</v>
      </c>
      <c r="B70" s="110"/>
      <c r="C70" s="106"/>
      <c r="D70" s="107"/>
      <c r="E70" s="5"/>
      <c r="F70" s="5"/>
      <c r="G70" s="5"/>
      <c r="H70" s="110" t="s">
        <v>173</v>
      </c>
      <c r="I70" s="106"/>
      <c r="J70" s="106"/>
      <c r="K70" s="106"/>
      <c r="L70" s="107"/>
    </row>
    <row r="71" spans="1:12" ht="28.5" customHeight="1">
      <c r="A71" s="38" t="s">
        <v>129</v>
      </c>
      <c r="B71" s="110"/>
      <c r="C71" s="106"/>
      <c r="D71" s="107"/>
      <c r="E71" s="40"/>
      <c r="F71" s="5"/>
      <c r="G71" s="5"/>
      <c r="H71" s="111"/>
      <c r="I71" s="106"/>
      <c r="J71" s="106"/>
      <c r="K71" s="106"/>
      <c r="L71" s="107"/>
    </row>
    <row r="72" spans="1:12" ht="23.25" customHeight="1">
      <c r="A72" s="41" t="s">
        <v>174</v>
      </c>
    </row>
    <row r="73" spans="1:12" ht="24.75" customHeight="1">
      <c r="A73" s="41" t="s">
        <v>175</v>
      </c>
    </row>
    <row r="74" spans="1:12" ht="27.75" customHeight="1">
      <c r="A74" s="41" t="s">
        <v>132</v>
      </c>
    </row>
    <row r="75" spans="1:12" ht="27" customHeight="1">
      <c r="A75" s="42" t="s">
        <v>176</v>
      </c>
    </row>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mergeCells count="71">
    <mergeCell ref="A1:C6"/>
    <mergeCell ref="D1:O1"/>
    <mergeCell ref="D2:O2"/>
    <mergeCell ref="D3:O3"/>
    <mergeCell ref="D6:O6"/>
    <mergeCell ref="D4:O4"/>
    <mergeCell ref="D5:O5"/>
    <mergeCell ref="H69:L69"/>
    <mergeCell ref="H54:L54"/>
    <mergeCell ref="H55:L55"/>
    <mergeCell ref="B51:D51"/>
    <mergeCell ref="A37:B37"/>
    <mergeCell ref="A38:B38"/>
    <mergeCell ref="B49:D49"/>
    <mergeCell ref="B50:D50"/>
    <mergeCell ref="A47:K47"/>
    <mergeCell ref="H49:L49"/>
    <mergeCell ref="H50:L50"/>
    <mergeCell ref="H51:L51"/>
    <mergeCell ref="H65:L65"/>
    <mergeCell ref="H53:L53"/>
    <mergeCell ref="H66:L66"/>
    <mergeCell ref="H67:L67"/>
    <mergeCell ref="H68:L68"/>
    <mergeCell ref="H52:L52"/>
    <mergeCell ref="B66:D66"/>
    <mergeCell ref="B65:D65"/>
    <mergeCell ref="B54:D54"/>
    <mergeCell ref="B55:D55"/>
    <mergeCell ref="A62:H62"/>
    <mergeCell ref="A63:K63"/>
    <mergeCell ref="B52:D52"/>
    <mergeCell ref="B53:D53"/>
    <mergeCell ref="B71:D71"/>
    <mergeCell ref="B67:D67"/>
    <mergeCell ref="B68:D68"/>
    <mergeCell ref="B69:D69"/>
    <mergeCell ref="B70:D70"/>
    <mergeCell ref="H71:L71"/>
    <mergeCell ref="H70:L70"/>
    <mergeCell ref="V7:V9"/>
    <mergeCell ref="W7:W9"/>
    <mergeCell ref="E8:E9"/>
    <mergeCell ref="F8:F9"/>
    <mergeCell ref="P8:P9"/>
    <mergeCell ref="Q7:Q9"/>
    <mergeCell ref="R7:R9"/>
    <mergeCell ref="S7:S9"/>
    <mergeCell ref="U7:U9"/>
    <mergeCell ref="A7:O7"/>
    <mergeCell ref="T7:T9"/>
    <mergeCell ref="A8:A9"/>
    <mergeCell ref="B8:B9"/>
    <mergeCell ref="C8:C9"/>
    <mergeCell ref="D8:D9"/>
    <mergeCell ref="G8:G9"/>
    <mergeCell ref="D30:E30"/>
    <mergeCell ref="D29:E29"/>
    <mergeCell ref="O8:O9"/>
    <mergeCell ref="J8:J9"/>
    <mergeCell ref="K8:K9"/>
    <mergeCell ref="L8:L9"/>
    <mergeCell ref="M8:M9"/>
    <mergeCell ref="N8:N9"/>
    <mergeCell ref="D22:E22"/>
    <mergeCell ref="H8:H9"/>
    <mergeCell ref="A33:H33"/>
    <mergeCell ref="A39:P39"/>
    <mergeCell ref="B40:O40"/>
    <mergeCell ref="B41:O41"/>
    <mergeCell ref="B42:O42"/>
  </mergeCells>
  <phoneticPr fontId="32" type="noConversion"/>
  <pageMargins left="0.31496062992125984" right="0.11811023622047245" top="0.31496062992125984" bottom="0.35433070866141736" header="0" footer="0"/>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109.6</vt:lpstr>
      <vt:lpstr>109.6 (2)</vt:lpstr>
    </vt:vector>
  </TitlesOfParts>
  <Company>C.M.T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2020-05-06T08:55:14Z</cp:lastPrinted>
  <dcterms:created xsi:type="dcterms:W3CDTF">2011-03-30T01:26:20Z</dcterms:created>
  <dcterms:modified xsi:type="dcterms:W3CDTF">2020-05-26T07:23:36Z</dcterms:modified>
</cp:coreProperties>
</file>