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我的雲端硬碟\公務2019\108午餐隨身碟\午餐簡訊---三重Tel-06-2084893\109\"/>
    </mc:Choice>
  </mc:AlternateContent>
  <bookViews>
    <workbookView xWindow="240" yWindow="108" windowWidth="14952" windowHeight="7908"/>
  </bookViews>
  <sheets>
    <sheet name="109.2-3 (QRCode)" sheetId="5" r:id="rId1"/>
  </sheets>
  <calcPr calcId="152511"/>
</workbook>
</file>

<file path=xl/calcChain.xml><?xml version="1.0" encoding="utf-8"?>
<calcChain xmlns="http://schemas.openxmlformats.org/spreadsheetml/2006/main">
  <c r="V35" i="5" l="1"/>
  <c r="U35" i="5"/>
  <c r="T35" i="5"/>
  <c r="S35" i="5"/>
  <c r="R35" i="5"/>
  <c r="Q35" i="5"/>
  <c r="V34" i="5"/>
  <c r="U34" i="5"/>
  <c r="T34" i="5"/>
  <c r="S34" i="5"/>
  <c r="R34" i="5"/>
  <c r="Q34" i="5"/>
  <c r="V33" i="5"/>
  <c r="U33" i="5"/>
  <c r="T33" i="5"/>
  <c r="S33" i="5"/>
  <c r="R33" i="5"/>
  <c r="Q33" i="5"/>
  <c r="W33" i="5" s="1"/>
  <c r="P33" i="5" s="1"/>
  <c r="V32" i="5"/>
  <c r="U32" i="5"/>
  <c r="T32" i="5"/>
  <c r="S32" i="5"/>
  <c r="R32" i="5"/>
  <c r="Q32" i="5"/>
  <c r="V31" i="5"/>
  <c r="U31" i="5"/>
  <c r="T31" i="5"/>
  <c r="S31" i="5"/>
  <c r="R31" i="5"/>
  <c r="Q31" i="5"/>
  <c r="V30" i="5"/>
  <c r="U30" i="5"/>
  <c r="T30" i="5"/>
  <c r="S30" i="5"/>
  <c r="R30" i="5"/>
  <c r="Q30" i="5"/>
  <c r="W30" i="5" s="1"/>
  <c r="P30" i="5" s="1"/>
  <c r="V29" i="5"/>
  <c r="U29" i="5"/>
  <c r="T29" i="5"/>
  <c r="S29" i="5"/>
  <c r="R29" i="5"/>
  <c r="Q29" i="5"/>
  <c r="V28" i="5"/>
  <c r="U28" i="5"/>
  <c r="T28" i="5"/>
  <c r="S28" i="5"/>
  <c r="R28" i="5"/>
  <c r="Q28" i="5"/>
  <c r="V27" i="5"/>
  <c r="U27" i="5"/>
  <c r="T27" i="5"/>
  <c r="S27" i="5"/>
  <c r="R27" i="5"/>
  <c r="Q27" i="5"/>
  <c r="W27" i="5" s="1"/>
  <c r="P27" i="5" s="1"/>
  <c r="V26" i="5"/>
  <c r="U26" i="5"/>
  <c r="T26" i="5"/>
  <c r="S26" i="5"/>
  <c r="R26" i="5"/>
  <c r="Q26" i="5"/>
  <c r="V25" i="5"/>
  <c r="U25" i="5"/>
  <c r="T25" i="5"/>
  <c r="S25" i="5"/>
  <c r="R25" i="5"/>
  <c r="Q25" i="5"/>
  <c r="V24" i="5"/>
  <c r="U24" i="5"/>
  <c r="T24" i="5"/>
  <c r="S24" i="5"/>
  <c r="R24" i="5"/>
  <c r="Q24" i="5"/>
  <c r="W24" i="5" s="1"/>
  <c r="P24" i="5" s="1"/>
  <c r="J36" i="5"/>
  <c r="K36" i="5"/>
  <c r="L36" i="5"/>
  <c r="M36" i="5"/>
  <c r="N36" i="5"/>
  <c r="O36" i="5"/>
  <c r="W28" i="5" l="1"/>
  <c r="P28" i="5" s="1"/>
  <c r="W32" i="5"/>
  <c r="P32" i="5" s="1"/>
  <c r="W34" i="5"/>
  <c r="P34" i="5" s="1"/>
  <c r="W31" i="5"/>
  <c r="P31" i="5" s="1"/>
  <c r="W25" i="5"/>
  <c r="P25" i="5" s="1"/>
  <c r="W29" i="5"/>
  <c r="P29" i="5" s="1"/>
  <c r="W35" i="5"/>
  <c r="P35" i="5" s="1"/>
  <c r="W26" i="5"/>
  <c r="P26" i="5" s="1"/>
  <c r="V22" i="5" l="1"/>
  <c r="U22" i="5"/>
  <c r="T22" i="5"/>
  <c r="S22" i="5"/>
  <c r="R22" i="5"/>
  <c r="Q22" i="5"/>
  <c r="W22" i="5" l="1"/>
  <c r="P22" i="5" s="1"/>
  <c r="V21" i="5"/>
  <c r="U21" i="5"/>
  <c r="T21" i="5"/>
  <c r="S21" i="5"/>
  <c r="R21" i="5"/>
  <c r="Q21" i="5"/>
  <c r="W21" i="5" l="1"/>
  <c r="P21" i="5" s="1"/>
  <c r="V15" i="5" l="1"/>
  <c r="U15" i="5"/>
  <c r="T15" i="5"/>
  <c r="S15" i="5"/>
  <c r="R15" i="5"/>
  <c r="Q15" i="5"/>
  <c r="V14" i="5"/>
  <c r="U14" i="5"/>
  <c r="T14" i="5"/>
  <c r="S14" i="5"/>
  <c r="R14" i="5"/>
  <c r="Q14" i="5"/>
  <c r="V23" i="5"/>
  <c r="U23" i="5"/>
  <c r="T23" i="5"/>
  <c r="S23" i="5"/>
  <c r="R23" i="5"/>
  <c r="Q23" i="5"/>
  <c r="V12" i="5"/>
  <c r="U12" i="5"/>
  <c r="T12" i="5"/>
  <c r="S12" i="5"/>
  <c r="R12" i="5"/>
  <c r="Q12" i="5"/>
  <c r="V11" i="5"/>
  <c r="U11" i="5"/>
  <c r="T11" i="5"/>
  <c r="S11" i="5"/>
  <c r="R11" i="5"/>
  <c r="Q11" i="5"/>
  <c r="V10" i="5"/>
  <c r="U10" i="5"/>
  <c r="T10" i="5"/>
  <c r="S10" i="5"/>
  <c r="R10" i="5"/>
  <c r="Q10" i="5"/>
  <c r="W14" i="5" l="1"/>
  <c r="P14" i="5" s="1"/>
  <c r="W10" i="5"/>
  <c r="W11" i="5"/>
  <c r="P11" i="5" s="1"/>
  <c r="W12" i="5"/>
  <c r="P12" i="5" s="1"/>
  <c r="W23" i="5"/>
  <c r="P23" i="5" s="1"/>
  <c r="W15" i="5"/>
  <c r="P15" i="5" s="1"/>
  <c r="P10" i="5" l="1"/>
  <c r="A62" i="5"/>
  <c r="A61" i="5"/>
  <c r="V20" i="5"/>
  <c r="U20" i="5"/>
  <c r="T20" i="5"/>
  <c r="S20" i="5"/>
  <c r="R20" i="5"/>
  <c r="Q20" i="5"/>
  <c r="V19" i="5"/>
  <c r="U19" i="5"/>
  <c r="T19" i="5"/>
  <c r="S19" i="5"/>
  <c r="R19" i="5"/>
  <c r="Q19" i="5"/>
  <c r="V18" i="5"/>
  <c r="U18" i="5"/>
  <c r="T18" i="5"/>
  <c r="S18" i="5"/>
  <c r="R18" i="5"/>
  <c r="Q18" i="5"/>
  <c r="V17" i="5"/>
  <c r="U17" i="5"/>
  <c r="T17" i="5"/>
  <c r="S17" i="5"/>
  <c r="R17" i="5"/>
  <c r="Q17" i="5"/>
  <c r="V16" i="5"/>
  <c r="U16" i="5"/>
  <c r="T16" i="5"/>
  <c r="T36" i="5" s="1"/>
  <c r="S16" i="5"/>
  <c r="S36" i="5" s="1"/>
  <c r="R16" i="5"/>
  <c r="R36" i="5" s="1"/>
  <c r="Q16" i="5"/>
  <c r="Q36" i="5" s="1"/>
  <c r="U36" i="5" l="1"/>
  <c r="V36" i="5"/>
  <c r="W17" i="5"/>
  <c r="P17" i="5" s="1"/>
  <c r="W19" i="5"/>
  <c r="P19" i="5" s="1"/>
  <c r="W18" i="5"/>
  <c r="P18" i="5" s="1"/>
  <c r="W20" i="5"/>
  <c r="P20" i="5" s="1"/>
  <c r="W16" i="5"/>
  <c r="W36" i="5" l="1"/>
  <c r="P16" i="5"/>
  <c r="P36" i="5" s="1"/>
</calcChain>
</file>

<file path=xl/sharedStrings.xml><?xml version="1.0" encoding="utf-8"?>
<sst xmlns="http://schemas.openxmlformats.org/spreadsheetml/2006/main" count="253" uniqueCount="172">
  <si>
    <t>NO</t>
  </si>
  <si>
    <t>水果</t>
  </si>
  <si>
    <t xml:space="preserve">           2.水果係暫定</t>
    <phoneticPr fontId="2" type="noConversion"/>
  </si>
  <si>
    <t xml:space="preserve">           3.本校採用檢驗合格之肉品、均附有證明</t>
    <phoneticPr fontId="2" type="noConversion"/>
  </si>
  <si>
    <t>二</t>
  </si>
  <si>
    <t>三</t>
  </si>
  <si>
    <t>四</t>
  </si>
  <si>
    <t>五</t>
  </si>
  <si>
    <t>日 期</t>
  </si>
  <si>
    <t>星期</t>
  </si>
  <si>
    <t>主 食</t>
  </si>
  <si>
    <t>副 食 一</t>
  </si>
  <si>
    <t>副 食 二</t>
  </si>
  <si>
    <t>副 食 三</t>
  </si>
  <si>
    <t>湯</t>
  </si>
  <si>
    <t xml:space="preserve">備註： 1.遇特殊狀況（如颱風、退貨、物價上揚）變動食譜  </t>
    <phoneticPr fontId="2" type="noConversion"/>
  </si>
  <si>
    <t>乳品</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</si>
  <si>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</si>
  <si>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</si>
  <si>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</si>
  <si>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</si>
  <si>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</si>
  <si>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</si>
  <si>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白飯</t>
  </si>
  <si>
    <t>熱量(大卡)</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</si>
  <si>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</si>
  <si>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</si>
  <si>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</si>
  <si>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</si>
  <si>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</si>
  <si>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</si>
  <si>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</si>
  <si>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</si>
  <si>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</si>
  <si>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</si>
  <si>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</si>
  <si>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</si>
  <si>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</si>
  <si>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</si>
  <si>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</si>
  <si>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</si>
  <si>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口味</t>
    <phoneticPr fontId="2" type="noConversion"/>
  </si>
  <si>
    <t>一</t>
  </si>
  <si>
    <t>月平均</t>
    <phoneticPr fontId="2" type="noConversion"/>
  </si>
  <si>
    <t>水果</t>
    <phoneticPr fontId="2" type="noConversion"/>
  </si>
  <si>
    <t>乳品</t>
  </si>
  <si>
    <t>四</t>
    <phoneticPr fontId="2" type="noConversion"/>
  </si>
  <si>
    <t>乳品</t>
    <phoneticPr fontId="2" type="noConversion"/>
  </si>
  <si>
    <t>蘿蔔排骨湯</t>
    <phoneticPr fontId="2" type="noConversion"/>
  </si>
  <si>
    <t>沙茶油菜</t>
  </si>
  <si>
    <t>水果</t>
    <phoneticPr fontId="2" type="noConversion"/>
  </si>
  <si>
    <t>芹香豆乾</t>
    <phoneticPr fontId="2" type="noConversion"/>
  </si>
  <si>
    <t>蕃茄玉米湯</t>
    <phoneticPr fontId="2" type="noConversion"/>
  </si>
  <si>
    <t>帶骨里肌肉排</t>
    <phoneticPr fontId="2" type="noConversion"/>
  </si>
  <si>
    <t>咖哩白菜</t>
    <phoneticPr fontId="2" type="noConversion"/>
  </si>
  <si>
    <t xml:space="preserve"> </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</si>
  <si>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</si>
  <si>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</si>
  <si>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國中1-3年級      熱量:850大卡        五穀根莖類:6   份     魚肉豆蛋類:2份      油脂類:3份           蔬菜類2份</t>
    <phoneticPr fontId="2" type="noConversion"/>
  </si>
  <si>
    <t>http://class.tn.edu.tw/modules/tad_web/link.php?WebID=4043&amp;LinkID=4348</t>
    <phoneticPr fontId="2" type="noConversion"/>
  </si>
  <si>
    <t>主　　編：蘇建銘（校長）</t>
    <phoneticPr fontId="2" type="noConversion"/>
  </si>
  <si>
    <t xml:space="preserve">   執行編輯：許瑛珍（執行秘書）</t>
    <phoneticPr fontId="2" type="noConversion"/>
  </si>
  <si>
    <t>編　　審：台南市立安順國小</t>
    <phoneticPr fontId="2" type="noConversion"/>
  </si>
  <si>
    <t xml:space="preserve">                食譜設計：戴秀梅 (營養師)</t>
    <phoneticPr fontId="2" type="noConversion"/>
  </si>
  <si>
    <t xml:space="preserve">                供應人數：2190人</t>
    <phoneticPr fontId="2" type="noConversion"/>
  </si>
  <si>
    <t>水果</t>
    <phoneticPr fontId="2" type="noConversion"/>
  </si>
  <si>
    <t>水果</t>
    <phoneticPr fontId="2" type="noConversion"/>
  </si>
  <si>
    <t>一</t>
    <phoneticPr fontId="2" type="noConversion"/>
  </si>
  <si>
    <t>香菇肉燥</t>
  </si>
  <si>
    <t>海芽味磳湯</t>
  </si>
  <si>
    <t>蒟蒻花椰</t>
  </si>
  <si>
    <t>有機時蔬</t>
    <phoneticPr fontId="2" type="noConversion"/>
  </si>
  <si>
    <t>花枝燒</t>
    <phoneticPr fontId="2" type="noConversion"/>
  </si>
  <si>
    <t>蝦皮白菜</t>
    <phoneticPr fontId="2" type="noConversion"/>
  </si>
  <si>
    <t>三杯杏鮑菇</t>
    <phoneticPr fontId="2" type="noConversion"/>
  </si>
  <si>
    <t>白飯</t>
    <phoneticPr fontId="2" type="noConversion"/>
  </si>
  <si>
    <t>芹香高麗</t>
    <phoneticPr fontId="2" type="noConversion"/>
  </si>
  <si>
    <t>滷丸</t>
    <phoneticPr fontId="2" type="noConversion"/>
  </si>
  <si>
    <t>豆鼓蒸魚</t>
    <phoneticPr fontId="2" type="noConversion"/>
  </si>
  <si>
    <t>芝香海帶根</t>
    <phoneticPr fontId="2" type="noConversion"/>
  </si>
  <si>
    <t>當歸麵線湯</t>
    <phoneticPr fontId="2" type="noConversion"/>
  </si>
  <si>
    <t>鐵板麵</t>
    <phoneticPr fontId="2" type="noConversion"/>
  </si>
  <si>
    <t>珍菇青花</t>
    <phoneticPr fontId="2" type="noConversion"/>
  </si>
  <si>
    <t>鍋貼</t>
    <phoneticPr fontId="2" type="noConversion"/>
  </si>
  <si>
    <t>肉羹麵湯</t>
    <phoneticPr fontId="2" type="noConversion"/>
  </si>
  <si>
    <t>胚芽飯</t>
    <phoneticPr fontId="2" type="noConversion"/>
  </si>
  <si>
    <t>豆輪燒肉</t>
    <phoneticPr fontId="2" type="noConversion"/>
  </si>
  <si>
    <t>毛豆莢</t>
    <phoneticPr fontId="2" type="noConversion"/>
  </si>
  <si>
    <t>菠菜豬肝湯</t>
    <phoneticPr fontId="2" type="noConversion"/>
  </si>
  <si>
    <t>泡菜火鍋肉</t>
    <phoneticPr fontId="2" type="noConversion"/>
  </si>
  <si>
    <t>玉筍高麗</t>
    <phoneticPr fontId="2" type="noConversion"/>
  </si>
  <si>
    <t>拌三絲</t>
    <phoneticPr fontId="2" type="noConversion"/>
  </si>
  <si>
    <t>香筍肉羹湯</t>
    <phoneticPr fontId="2" type="noConversion"/>
  </si>
  <si>
    <t>五穀飯</t>
    <phoneticPr fontId="2" type="noConversion"/>
  </si>
  <si>
    <t>醋溜白菜</t>
    <phoneticPr fontId="2" type="noConversion"/>
  </si>
  <si>
    <t>珊瑚炒蛋</t>
    <phoneticPr fontId="2" type="noConversion"/>
  </si>
  <si>
    <t>海芽排骨湯</t>
    <phoneticPr fontId="2" type="noConversion"/>
  </si>
  <si>
    <t>肉絲炒麵</t>
    <phoneticPr fontId="2" type="noConversion"/>
  </si>
  <si>
    <t>CAS滷蛋</t>
    <phoneticPr fontId="2" type="noConversion"/>
  </si>
  <si>
    <t>紫菜魚丸湯</t>
    <phoneticPr fontId="2" type="noConversion"/>
  </si>
  <si>
    <t>炸薯條</t>
    <phoneticPr fontId="2" type="noConversion"/>
  </si>
  <si>
    <t>檸檬雞腿</t>
    <phoneticPr fontId="2" type="noConversion"/>
  </si>
  <si>
    <t>螞蟻上樹</t>
    <phoneticPr fontId="2" type="noConversion"/>
  </si>
  <si>
    <t>蠔油芥蘭</t>
    <phoneticPr fontId="2" type="noConversion"/>
  </si>
  <si>
    <t>麻油雞</t>
    <phoneticPr fontId="2" type="noConversion"/>
  </si>
  <si>
    <t>薑絲油菜</t>
    <phoneticPr fontId="2" type="noConversion"/>
  </si>
  <si>
    <t>珍珠丸</t>
    <phoneticPr fontId="2" type="noConversion"/>
  </si>
  <si>
    <t>玉米濃湯</t>
    <phoneticPr fontId="2" type="noConversion"/>
  </si>
  <si>
    <t>宮保雞丁</t>
    <phoneticPr fontId="2" type="noConversion"/>
  </si>
  <si>
    <t>蕃茄紅燒肉</t>
    <phoneticPr fontId="2" type="noConversion"/>
  </si>
  <si>
    <t>開洋白菜</t>
    <phoneticPr fontId="2" type="noConversion"/>
  </si>
  <si>
    <t>塔香海茸</t>
    <phoneticPr fontId="2" type="noConversion"/>
  </si>
  <si>
    <t>五穀飯</t>
    <phoneticPr fontId="2" type="noConversion"/>
  </si>
  <si>
    <t>柳葉魚</t>
    <phoneticPr fontId="2" type="noConversion"/>
  </si>
  <si>
    <t>油豆腐</t>
    <phoneticPr fontId="2" type="noConversion"/>
  </si>
  <si>
    <t>蘿蔔魚丸湯</t>
    <phoneticPr fontId="2" type="noConversion"/>
  </si>
  <si>
    <t>白飯</t>
    <phoneticPr fontId="2" type="noConversion"/>
  </si>
  <si>
    <t>檸檬翅小腿</t>
    <phoneticPr fontId="2" type="noConversion"/>
  </si>
  <si>
    <t>川燙青花椰</t>
    <phoneticPr fontId="2" type="noConversion"/>
  </si>
  <si>
    <t>鍋燒飯湯</t>
    <phoneticPr fontId="2" type="noConversion"/>
  </si>
  <si>
    <t>青蒜高麗</t>
    <phoneticPr fontId="2" type="noConversion"/>
  </si>
  <si>
    <t>黑胡椒豆芽</t>
    <phoneticPr fontId="2" type="noConversion"/>
  </si>
  <si>
    <t>咖哩白菜</t>
    <phoneticPr fontId="2" type="noConversion"/>
  </si>
  <si>
    <t>刺瓜魚丸湯</t>
    <phoneticPr fontId="2" type="noConversion"/>
  </si>
  <si>
    <t>雙色花椰</t>
    <phoneticPr fontId="2" type="noConversion"/>
  </si>
  <si>
    <t>拌三絲</t>
    <phoneticPr fontId="2" type="noConversion"/>
  </si>
  <si>
    <t>炒高麗菜</t>
    <phoneticPr fontId="2" type="noConversion"/>
  </si>
  <si>
    <t>咖哩雞</t>
    <phoneticPr fontId="2" type="noConversion"/>
  </si>
  <si>
    <t>蔥油淋雞</t>
    <phoneticPr fontId="2" type="noConversion"/>
  </si>
  <si>
    <t>海產飯湯</t>
    <phoneticPr fontId="2" type="noConversion"/>
  </si>
  <si>
    <t>芝麻包</t>
    <phoneticPr fontId="2" type="noConversion"/>
  </si>
  <si>
    <t>麵筋油泡</t>
    <phoneticPr fontId="2" type="noConversion"/>
  </si>
  <si>
    <t>扁食湯</t>
    <phoneticPr fontId="2" type="noConversion"/>
  </si>
  <si>
    <t>蒜泥白肉</t>
    <phoneticPr fontId="2" type="noConversion"/>
  </si>
  <si>
    <t>海帶結排骨湯</t>
    <phoneticPr fontId="2" type="noConversion"/>
  </si>
  <si>
    <t>芹香豆包</t>
    <phoneticPr fontId="2" type="noConversion"/>
  </si>
  <si>
    <t>薑絲白菜</t>
    <phoneticPr fontId="2" type="noConversion"/>
  </si>
  <si>
    <t>蒸香菇南瓜</t>
    <phoneticPr fontId="2" type="noConversion"/>
  </si>
  <si>
    <t>紅蘿蔔炒蛋</t>
    <phoneticPr fontId="2" type="noConversion"/>
  </si>
  <si>
    <t xml:space="preserve">              109年2-3月 安順國中、小午餐食譜</t>
    <phoneticPr fontId="2" type="noConversion"/>
  </si>
  <si>
    <t xml:space="preserve">       台南市安順國小109.2-3月份學校供應量反映表</t>
    <phoneticPr fontId="2" type="noConversion"/>
  </si>
  <si>
    <t>京醬肉絲</t>
  </si>
  <si>
    <t>三色花椰</t>
  </si>
  <si>
    <t>胚芽飯</t>
    <phoneticPr fontId="2" type="noConversion"/>
  </si>
  <si>
    <t>花枝丸</t>
  </si>
  <si>
    <t xml:space="preserve">蘿蔔香菇頭湯
</t>
    <phoneticPr fontId="2" type="noConversion"/>
  </si>
  <si>
    <t>冬菜粉絲湯</t>
    <phoneticPr fontId="2" type="noConversion"/>
  </si>
  <si>
    <t>紅豆粉角湯</t>
    <phoneticPr fontId="2" type="noConversion"/>
  </si>
  <si>
    <t>豆薯蛋花湯</t>
    <phoneticPr fontId="2" type="noConversion"/>
  </si>
  <si>
    <t>紅棗銀耳湯</t>
    <phoneticPr fontId="2" type="noConversion"/>
  </si>
  <si>
    <t>鹽酥雞</t>
    <phoneticPr fontId="2" type="noConversion"/>
  </si>
  <si>
    <t>蠔油烏魚</t>
    <phoneticPr fontId="2" type="noConversion"/>
  </si>
  <si>
    <t>香烤棒腿</t>
    <phoneticPr fontId="2" type="noConversion"/>
  </si>
  <si>
    <t>咖哩署魚</t>
    <phoneticPr fontId="2" type="noConversion"/>
  </si>
  <si>
    <t>冬瓜鮮菇湯</t>
    <phoneticPr fontId="2" type="noConversion"/>
  </si>
  <si>
    <t>綠豆地瓜湯</t>
    <phoneticPr fontId="2" type="noConversion"/>
  </si>
  <si>
    <r>
      <rPr>
        <sz val="12"/>
        <color theme="1"/>
        <rFont val="標楷體"/>
        <family val="4"/>
        <charset val="136"/>
      </rPr>
      <t>胚芽飯</t>
    </r>
  </si>
  <si>
    <t>蜜汁豆干</t>
    <phoneticPr fontId="2" type="noConversion"/>
  </si>
  <si>
    <t>腐乳空心菜</t>
    <phoneticPr fontId="2" type="noConversion"/>
  </si>
  <si>
    <t>蘿蔔燒雞</t>
    <phoneticPr fontId="2" type="noConversion"/>
  </si>
  <si>
    <t>香烤雞腿</t>
    <phoneticPr fontId="2" type="noConversion"/>
  </si>
  <si>
    <t xml:space="preserve">                出版日期：中華民國109年2月25日</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</si>
  <si>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109年 2月25日</t>
    </r>
    <phoneticPr fontId="2" type="noConversion"/>
  </si>
  <si>
    <t>228放假</t>
    <phoneticPr fontId="2" type="noConversion"/>
  </si>
  <si>
    <t>五</t>
    <phoneticPr fontId="2" type="noConversion"/>
  </si>
  <si>
    <t>五</t>
    <phoneticPr fontId="2" type="noConversion"/>
  </si>
  <si>
    <t xml:space="preserve">家長請透過左上角QRCode掃描後進入營養午餐網頁連結官網食材登錄平臺查詢相關的食品安全，若相關問題可直接撥午餐專線06-3565460                                                                                         </t>
    <phoneticPr fontId="2" type="noConversion"/>
  </si>
  <si>
    <t>雞肉絲飯</t>
    <phoneticPr fontId="2" type="noConversion"/>
  </si>
  <si>
    <t>滷蛋</t>
    <phoneticPr fontId="2" type="noConversion"/>
  </si>
  <si>
    <t>滷肉燥</t>
    <phoneticPr fontId="2" type="noConversion"/>
  </si>
  <si>
    <t>蘿蔔貢丸湯</t>
    <phoneticPr fontId="2" type="noConversion"/>
  </si>
  <si>
    <t>乳品</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</si>
</sst>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44">
    <font>
      <sz val="12"/>
      <color theme="1"/>
      <name val="新細明體"/>
      <family val="2"/>
      <charset val="136"/>
      <scheme val="minor"/>
    </font>
    <font>
      <sz val="11"/>
      <color theme="1"/>
      <name val="標楷體"/>
      <family val="4"/>
      <charset val="136"/>
    </font>
    <font>
      <sz val="9"/>
      <name val="新細明體"/>
      <family val="2"/>
      <charset val="136"/>
      <scheme val="minor"/>
    </font>
    <font>
      <sz val="11"/>
      <color theme="1"/>
      <name val="新細明體"/>
      <family val="2"/>
      <charset val="136"/>
      <scheme val="major"/>
    </font>
    <font>
      <sz val="16"/>
      <color theme="1"/>
      <name val="華康少女文字W5(P)"/>
      <family val="5"/>
      <charset val="136"/>
    </font>
    <font>
      <sz val="10"/>
      <color theme="1"/>
      <name val="新細明體"/>
      <family val="1"/>
      <charset val="136"/>
    </font>
    <font>
      <sz val="12"/>
      <color theme="1"/>
      <name val="華康少女文字W5"/>
      <family val="5"/>
      <charset val="136"/>
    </font>
    <font>
      <sz val="11"/>
      <color theme="1"/>
      <name val="華康少女文字W5"/>
      <family val="5"/>
      <charset val="136"/>
    </font>
    <font>
      <sz val="8"/>
      <color theme="1"/>
      <name val="新細明體"/>
      <family val="1"/>
      <charset val="136"/>
    </font>
    <font>
      <sz val="8"/>
      <color theme="1"/>
      <name val="Times New Roman"/>
      <family val="1"/>
    </font>
    <font>
      <sz val="9"/>
      <color theme="1"/>
      <name val="Tw Cen MT"/>
      <family val="2"/>
    </font>
    <font>
      <sz val="9"/>
      <color theme="1"/>
      <name val="細明體"/>
      <family val="3"/>
      <charset val="136"/>
    </font>
    <font>
      <sz val="6"/>
      <color theme="1"/>
      <name val="新細明體"/>
      <family val="2"/>
      <charset val="136"/>
      <scheme val="minor"/>
    </font>
    <font>
      <sz val="12"/>
      <color theme="1"/>
      <name val="新細明體"/>
      <family val="1"/>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9"/>
      <color theme="1"/>
      <name val="Times New Roman"/>
      <family val="1"/>
    </font>
    <font>
      <sz val="8"/>
      <color theme="1"/>
      <name val="標楷體"/>
      <family val="4"/>
      <charset val="136"/>
    </font>
    <font>
      <sz val="11"/>
      <color theme="1"/>
      <name val="Times New Roman"/>
      <family val="1"/>
    </font>
    <font>
      <sz val="8"/>
      <color theme="1"/>
      <name val="細明體"/>
      <family val="3"/>
      <charset val="136"/>
    </font>
    <font>
      <sz val="12"/>
      <color theme="1"/>
      <name val="標楷體"/>
      <family val="4"/>
      <charset val="136"/>
    </font>
    <font>
      <sz val="12"/>
      <color theme="1"/>
      <name val="細明體"/>
      <family val="3"/>
      <charset val="136"/>
    </font>
    <font>
      <sz val="6"/>
      <color theme="1"/>
      <name val="新細明體"/>
      <family val="1"/>
      <charset val="136"/>
    </font>
    <font>
      <sz val="8"/>
      <color theme="1"/>
      <name val="新細明體"/>
      <family val="2"/>
      <charset val="136"/>
      <scheme val="minor"/>
    </font>
    <font>
      <sz val="8"/>
      <color theme="1"/>
      <name val="新細明體"/>
      <family val="1"/>
      <charset val="136"/>
      <scheme val="minor"/>
    </font>
    <font>
      <sz val="10"/>
      <color theme="1"/>
      <name val="標楷體"/>
      <family val="4"/>
      <charset val="136"/>
    </font>
    <font>
      <sz val="10"/>
      <color rgb="FF000000"/>
      <name val="新細明體"/>
      <family val="1"/>
      <charset val="136"/>
    </font>
    <font>
      <sz val="10"/>
      <color theme="1"/>
      <name val="新細明體"/>
      <family val="2"/>
      <charset val="136"/>
      <scheme val="minor"/>
    </font>
    <font>
      <sz val="9"/>
      <color theme="1"/>
      <name val="華康少女文字W5"/>
      <family val="5"/>
      <charset val="136"/>
    </font>
    <font>
      <sz val="9"/>
      <color theme="1"/>
      <name val="新細明體"/>
      <family val="2"/>
      <charset val="136"/>
      <scheme val="minor"/>
    </font>
    <font>
      <sz val="9"/>
      <color rgb="FF660066"/>
      <name val="新細明體"/>
      <family val="2"/>
      <charset val="136"/>
      <scheme val="minor"/>
    </font>
    <font>
      <sz val="9"/>
      <color theme="1"/>
      <name val="新細明體"/>
      <family val="2"/>
      <charset val="136"/>
      <scheme val="major"/>
    </font>
    <font>
      <sz val="9"/>
      <color theme="1"/>
      <name val="新細明體"/>
      <family val="1"/>
      <charset val="136"/>
      <scheme val="major"/>
    </font>
    <font>
      <u/>
      <sz val="17.75"/>
      <color theme="10"/>
      <name val="新細明體"/>
      <family val="1"/>
      <charset val="136"/>
    </font>
    <font>
      <u/>
      <sz val="7"/>
      <color theme="10"/>
      <name val="新細明體"/>
      <family val="1"/>
      <charset val="136"/>
    </font>
    <font>
      <sz val="10"/>
      <color theme="1"/>
      <name val="細明體"/>
      <family val="3"/>
      <charset val="136"/>
    </font>
    <font>
      <sz val="12"/>
      <color rgb="FF000000"/>
      <name val="新細明體"/>
      <family val="1"/>
      <charset val="136"/>
    </font>
    <font>
      <sz val="12"/>
      <color rgb="FF000000"/>
      <name val="新細明體"/>
      <family val="1"/>
      <charset val="136"/>
      <scheme val="minor"/>
    </font>
    <font>
      <sz val="12"/>
      <color theme="1"/>
      <name val="新細明體"/>
      <family val="1"/>
      <charset val="136"/>
      <scheme val="minor"/>
    </font>
    <font>
      <sz val="12"/>
      <color theme="1"/>
      <name val="Tw Cen MT"/>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37" fillId="0" borderId="0" applyNumberFormat="0" applyFill="0" applyBorder="0" applyAlignment="0" applyProtection="0">
      <alignment vertical="top"/>
      <protection locked="0"/>
    </xf>
  </cellStyleXfs>
  <cellXfs count="132">
    <xf numFmtId="0" fontId="0" fillId="0" borderId="0" xfId="0">
      <alignment vertical="center"/>
    </xf>
    <xf numFmtId="0" fontId="7" fillId="0" borderId="0" xfId="0" applyFont="1">
      <alignment vertical="center"/>
    </xf>
    <xf numFmtId="0" fontId="6" fillId="0" borderId="0" xfId="0" applyFont="1" applyAlignment="1">
      <alignment vertical="center"/>
    </xf>
    <xf numFmtId="0" fontId="0" fillId="0" borderId="0" xfId="0"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0" xfId="0" applyAlignment="1">
      <alignment vertical="center"/>
    </xf>
    <xf numFmtId="1" fontId="0" fillId="0" borderId="1" xfId="0" applyNumberFormat="1" applyBorder="1">
      <alignment vertical="center"/>
    </xf>
    <xf numFmtId="1" fontId="0" fillId="0" borderId="0" xfId="0" applyNumberFormat="1" applyBorder="1">
      <alignment vertical="center"/>
    </xf>
    <xf numFmtId="0" fontId="0" fillId="0" borderId="1" xfId="0" applyBorder="1">
      <alignment vertical="center"/>
    </xf>
    <xf numFmtId="0" fontId="14" fillId="0" borderId="0" xfId="0" applyFont="1" applyAlignment="1">
      <alignment horizontal="left" vertical="center"/>
    </xf>
    <xf numFmtId="0" fontId="18" fillId="0" borderId="0" xfId="0" applyFont="1">
      <alignment vertical="center"/>
    </xf>
    <xf numFmtId="0" fontId="16" fillId="0" borderId="1" xfId="0" applyFont="1" applyBorder="1" applyAlignment="1">
      <alignment vertical="top" wrapText="1"/>
    </xf>
    <xf numFmtId="0" fontId="16" fillId="0" borderId="0" xfId="0" applyFont="1" applyAlignment="1">
      <alignment horizontal="left" vertical="center" indent="1"/>
    </xf>
    <xf numFmtId="0" fontId="18" fillId="0" borderId="0" xfId="0" applyFont="1" applyAlignment="1">
      <alignment horizontal="left" vertical="center" indent="1"/>
    </xf>
    <xf numFmtId="0" fontId="13" fillId="0" borderId="0" xfId="0" applyFont="1" applyAlignment="1">
      <alignment horizontal="left" vertical="center" indent="1"/>
    </xf>
    <xf numFmtId="0" fontId="16" fillId="0" borderId="8"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1" fontId="21"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19" fillId="0" borderId="5" xfId="0" applyFont="1" applyBorder="1" applyAlignment="1">
      <alignment horizontal="center" vertical="center" wrapText="1"/>
    </xf>
    <xf numFmtId="0" fontId="19" fillId="0" borderId="9" xfId="0" applyFont="1" applyBorder="1" applyAlignment="1">
      <alignment horizontal="center" vertical="center" wrapText="1"/>
    </xf>
    <xf numFmtId="176" fontId="20"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3" fillId="0" borderId="10" xfId="0" applyFont="1" applyBorder="1" applyAlignment="1">
      <alignment horizontal="justify" vertical="center" wrapText="1"/>
    </xf>
    <xf numFmtId="0" fontId="21"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1" fillId="0" borderId="6" xfId="0" applyFont="1" applyBorder="1" applyAlignment="1">
      <alignment vertical="center" wrapText="1"/>
    </xf>
    <xf numFmtId="1" fontId="29"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9"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8" fillId="0" borderId="1" xfId="0" applyFont="1" applyBorder="1" applyAlignment="1">
      <alignment horizontal="center" vertical="center" wrapText="1"/>
    </xf>
    <xf numFmtId="0" fontId="13" fillId="0" borderId="5" xfId="0" applyFont="1" applyBorder="1" applyAlignment="1">
      <alignment vertical="center" wrapText="1"/>
    </xf>
    <xf numFmtId="1" fontId="31" fillId="0" borderId="1" xfId="0" applyNumberFormat="1" applyFont="1" applyBorder="1" applyAlignment="1">
      <alignment horizontal="left" vertical="center"/>
    </xf>
    <xf numFmtId="0" fontId="32" fillId="0" borderId="0" xfId="0" applyFont="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2" fillId="0" borderId="0" xfId="0" applyFont="1">
      <alignment vertical="center"/>
    </xf>
    <xf numFmtId="0" fontId="33" fillId="0" borderId="0" xfId="0" applyFont="1" applyAlignment="1">
      <alignment vertical="center"/>
    </xf>
    <xf numFmtId="0" fontId="33" fillId="0" borderId="0" xfId="0" applyFont="1" applyAlignment="1">
      <alignment horizontal="center" vertical="center"/>
    </xf>
    <xf numFmtId="0" fontId="16"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6" xfId="0" applyFont="1" applyBorder="1" applyAlignment="1">
      <alignment vertical="center" wrapText="1"/>
    </xf>
    <xf numFmtId="0" fontId="5"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33" fillId="0" borderId="1" xfId="0" applyNumberFormat="1" applyFont="1" applyBorder="1" applyAlignment="1">
      <alignment horizontal="left" vertical="center"/>
    </xf>
    <xf numFmtId="177" fontId="31" fillId="0" borderId="1" xfId="0" applyNumberFormat="1" applyFont="1" applyBorder="1" applyAlignment="1">
      <alignment horizontal="left" vertical="center"/>
    </xf>
    <xf numFmtId="0" fontId="31" fillId="0" borderId="1" xfId="0" applyFont="1" applyBorder="1" applyAlignment="1">
      <alignment horizontal="left" vertical="center"/>
    </xf>
    <xf numFmtId="1" fontId="31"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0" xfId="0" applyFont="1" applyBorder="1" applyAlignment="1">
      <alignment horizontal="left" vertical="center" wrapText="1"/>
    </xf>
    <xf numFmtId="0" fontId="8" fillId="0" borderId="1" xfId="0" applyFont="1" applyBorder="1" applyAlignment="1">
      <alignment horizontal="right" vertical="center" wrapText="1"/>
    </xf>
    <xf numFmtId="1" fontId="0" fillId="0" borderId="1" xfId="0" applyNumberFormat="1" applyBorder="1" applyAlignment="1">
      <alignment horizontal="right" vertical="center"/>
    </xf>
    <xf numFmtId="0" fontId="21" fillId="0" borderId="1" xfId="0" applyFont="1" applyBorder="1" applyAlignment="1">
      <alignment horizontal="right" vertical="center" wrapText="1"/>
    </xf>
    <xf numFmtId="1" fontId="24" fillId="0" borderId="1" xfId="0" applyNumberFormat="1" applyFont="1" applyBorder="1" applyAlignment="1">
      <alignment horizontal="right" vertical="center"/>
    </xf>
    <xf numFmtId="0" fontId="1" fillId="0" borderId="1" xfId="0" applyFont="1" applyBorder="1" applyAlignment="1">
      <alignment horizontal="left" vertical="center" wrapText="1"/>
    </xf>
    <xf numFmtId="0" fontId="11" fillId="0" borderId="1" xfId="0" applyFont="1" applyBorder="1" applyAlignment="1">
      <alignment horizontal="center" vertical="center" wrapText="1"/>
    </xf>
    <xf numFmtId="1" fontId="0" fillId="0" borderId="0" xfId="0" applyNumberFormat="1">
      <alignment vertical="center"/>
    </xf>
    <xf numFmtId="177" fontId="0" fillId="0" borderId="0" xfId="0" applyNumberFormat="1">
      <alignment vertical="center"/>
    </xf>
    <xf numFmtId="0" fontId="21" fillId="0" borderId="1" xfId="0" applyFont="1" applyBorder="1" applyAlignment="1">
      <alignment horizontal="left" vertical="center" wrapText="1"/>
    </xf>
    <xf numFmtId="0" fontId="40" fillId="0" borderId="1" xfId="0" applyFont="1" applyBorder="1" applyAlignment="1">
      <alignment horizontal="center" vertical="center" wrapText="1"/>
    </xf>
    <xf numFmtId="0" fontId="0" fillId="0" borderId="0" xfId="0" applyFont="1">
      <alignment vertical="center"/>
    </xf>
    <xf numFmtId="0" fontId="13"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lignment vertical="center"/>
    </xf>
    <xf numFmtId="0" fontId="24" fillId="0" borderId="1" xfId="0" applyFont="1" applyBorder="1" applyAlignment="1">
      <alignment horizontal="center" vertical="center"/>
    </xf>
    <xf numFmtId="0" fontId="27" fillId="0" borderId="0" xfId="0" applyFont="1">
      <alignment vertical="center"/>
    </xf>
    <xf numFmtId="0" fontId="27" fillId="0" borderId="1" xfId="0" applyFont="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0" fontId="24" fillId="0" borderId="1" xfId="0" applyFont="1" applyBorder="1" applyAlignment="1">
      <alignment horizontal="center" vertical="top" wrapText="1"/>
    </xf>
    <xf numFmtId="0" fontId="10" fillId="0" borderId="1" xfId="0" applyFont="1" applyBorder="1" applyAlignment="1">
      <alignment horizontal="center" vertical="center" wrapText="1"/>
    </xf>
    <xf numFmtId="0" fontId="34" fillId="0" borderId="0" xfId="0" applyFont="1" applyAlignment="1">
      <alignment horizontal="left" vertical="center"/>
    </xf>
    <xf numFmtId="0" fontId="5" fillId="0" borderId="1" xfId="0" applyFont="1" applyBorder="1" applyAlignment="1">
      <alignment horizontal="center" vertical="center" wrapText="1"/>
    </xf>
    <xf numFmtId="0" fontId="3" fillId="0" borderId="0" xfId="0" applyFont="1" applyBorder="1" applyAlignment="1">
      <alignment horizontal="left" vertical="center"/>
    </xf>
    <xf numFmtId="0" fontId="16" fillId="0" borderId="1" xfId="0" applyFont="1"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35" fillId="0" borderId="0" xfId="0" applyFont="1" applyBorder="1" applyAlignment="1">
      <alignment horizontal="left" vertical="top" wrapText="1"/>
    </xf>
    <xf numFmtId="0" fontId="36" fillId="0" borderId="0" xfId="0" applyFont="1" applyBorder="1" applyAlignment="1">
      <alignment horizontal="left" vertical="top" wrapText="1"/>
    </xf>
    <xf numFmtId="0" fontId="38" fillId="0" borderId="0" xfId="1" applyFont="1" applyFill="1" applyBorder="1" applyAlignment="1" applyProtection="1">
      <alignment horizontal="left" vertical="center"/>
    </xf>
    <xf numFmtId="0" fontId="0" fillId="0" borderId="0" xfId="0" applyAlignment="1">
      <alignment horizontal="center" vertical="center"/>
    </xf>
    <xf numFmtId="0" fontId="3" fillId="0" borderId="0" xfId="0" applyFont="1" applyBorder="1" applyAlignment="1">
      <alignment horizontal="center" vertical="center"/>
    </xf>
    <xf numFmtId="0" fontId="15" fillId="0" borderId="0" xfId="0" applyFont="1" applyAlignment="1">
      <alignment horizontal="left" vertical="center"/>
    </xf>
    <xf numFmtId="0" fontId="16" fillId="0" borderId="1" xfId="0" applyFont="1" applyBorder="1" applyAlignment="1">
      <alignment horizontal="center" vertic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8" fillId="0" borderId="1" xfId="0" applyFont="1" applyBorder="1" applyAlignment="1">
      <alignment horizontal="center" wrapText="1"/>
    </xf>
    <xf numFmtId="0" fontId="26" fillId="0" borderId="1" xfId="0" applyFont="1" applyBorder="1" applyAlignment="1">
      <alignment horizont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34" fillId="0" borderId="0" xfId="0" applyFont="1" applyAlignment="1">
      <alignment horizontal="left" vertical="center"/>
    </xf>
    <xf numFmtId="0" fontId="1" fillId="0" borderId="0" xfId="0" applyFont="1" applyAlignment="1">
      <alignment horizontal="center" vertical="center"/>
    </xf>
    <xf numFmtId="0" fontId="27" fillId="0" borderId="2" xfId="0" applyFont="1" applyBorder="1" applyAlignment="1">
      <alignment horizontal="center"/>
    </xf>
    <xf numFmtId="0" fontId="28" fillId="0" borderId="4" xfId="0" applyFont="1" applyBorder="1" applyAlignment="1">
      <alignment horizontal="center"/>
    </xf>
    <xf numFmtId="0" fontId="28" fillId="0" borderId="3" xfId="0" applyFont="1" applyBorder="1" applyAlignment="1">
      <alignment horizontal="center"/>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vertical="center"/>
    </xf>
    <xf numFmtId="0" fontId="26" fillId="0" borderId="2" xfId="0" applyFont="1" applyBorder="1" applyAlignment="1">
      <alignment horizontal="center" wrapText="1"/>
    </xf>
    <xf numFmtId="0" fontId="26" fillId="0" borderId="4" xfId="0" applyFont="1" applyBorder="1" applyAlignment="1">
      <alignment horizontal="center" wrapText="1"/>
    </xf>
    <xf numFmtId="0" fontId="26" fillId="0" borderId="3" xfId="0" applyFont="1" applyBorder="1" applyAlignment="1">
      <alignment horizontal="center" wrapText="1"/>
    </xf>
  </cellXfs>
  <cellStyles count="2">
    <cellStyle name="一般" xfId="0" builtinId="0"/>
    <cellStyle name="超連結" xfId="1" builtinId="8"/>
  </cellStyles>
  <dxfs count="0"/>
  <tableStyles count="0" defaultTableStyle="TableStyleMedium9" defaultPivotStyle="PivotStyleLight16"/>
  <colors>
    <mruColors>
      <color rgb="FF0000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225254</xdr:colOff>
      <xdr:row>36</xdr:row>
      <xdr:rowOff>14159</xdr:rowOff>
    </xdr:from>
    <xdr:to>
      <xdr:col>14</xdr:col>
      <xdr:colOff>108870</xdr:colOff>
      <xdr:row>38</xdr:row>
      <xdr:rowOff>159608</xdr:rowOff>
    </xdr:to>
    <xdr:pic>
      <xdr:nvPicPr>
        <xdr:cNvPr id="3" name="圖片 2" descr="117250186.jpg"/>
        <xdr:cNvPicPr>
          <a:picLocks noChangeAspect="1"/>
        </xdr:cNvPicPr>
      </xdr:nvPicPr>
      <xdr:blipFill>
        <a:blip xmlns:r="http://schemas.openxmlformats.org/officeDocument/2006/relationships" r:embed="rId1" cstate="print"/>
        <a:stretch>
          <a:fillRect/>
        </a:stretch>
      </xdr:blipFill>
      <xdr:spPr>
        <a:xfrm>
          <a:off x="5327565" y="10054024"/>
          <a:ext cx="1211967" cy="536746"/>
        </a:xfrm>
        <a:prstGeom prst="rect">
          <a:avLst/>
        </a:prstGeom>
      </xdr:spPr>
    </xdr:pic>
    <xdr:clientData/>
  </xdr:twoCellAnchor>
  <xdr:twoCellAnchor editAs="oneCell">
    <xdr:from>
      <xdr:col>0</xdr:col>
      <xdr:colOff>0</xdr:colOff>
      <xdr:row>0</xdr:row>
      <xdr:rowOff>0</xdr:rowOff>
    </xdr:from>
    <xdr:to>
      <xdr:col>2</xdr:col>
      <xdr:colOff>252389</xdr:colOff>
      <xdr:row>5</xdr:row>
      <xdr:rowOff>190500</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1239" cy="122023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tabSelected="1" showWhiteSpace="0" view="pageLayout" topLeftCell="A16" zoomScale="148" zoomScaleNormal="100" zoomScaleSheetLayoutView="100" zoomScalePageLayoutView="148" workbookViewId="0">
      <selection activeCell="D21" sqref="D21:I21"/>
    </sheetView>
  </sheetViews>
  <sheetFormatPr defaultRowHeight="16.2"/>
  <cols>
    <col min="1" max="1" width="6.21875" customWidth="1"/>
    <col min="2" max="2" width="7" customWidth="1"/>
    <col min="3" max="3" width="3.6640625" customWidth="1"/>
    <col min="4" max="4" width="7.77734375" customWidth="1"/>
    <col min="5" max="5" width="10.21875" customWidth="1"/>
    <col min="6" max="6" width="10" customWidth="1"/>
    <col min="7" max="7" width="10.5546875" customWidth="1"/>
    <col min="8" max="8" width="11.88671875" customWidth="1"/>
    <col min="9" max="9" width="3.6640625" customWidth="1"/>
    <col min="10" max="10" width="3.77734375" customWidth="1"/>
    <col min="11" max="13" width="3.6640625" customWidth="1"/>
    <col min="14" max="15" width="3.5546875" customWidth="1"/>
    <col min="16" max="16" width="5" customWidth="1"/>
    <col min="17" max="17" width="4.21875" customWidth="1"/>
    <col min="18" max="18" width="4.44140625" customWidth="1"/>
    <col min="19" max="19" width="4.6640625" customWidth="1"/>
    <col min="20" max="21" width="3.6640625" customWidth="1"/>
    <col min="22" max="22" width="5.44140625" customWidth="1"/>
  </cols>
  <sheetData>
    <row r="1" spans="1:24">
      <c r="A1" s="122"/>
      <c r="B1" s="122"/>
      <c r="C1" s="122"/>
      <c r="D1" s="102" t="s">
        <v>166</v>
      </c>
      <c r="E1" s="103"/>
      <c r="F1" s="103"/>
      <c r="G1" s="103"/>
      <c r="H1" s="105" t="s">
        <v>60</v>
      </c>
      <c r="I1" s="105"/>
      <c r="J1" s="105"/>
      <c r="K1" s="105"/>
      <c r="L1" s="105"/>
      <c r="M1" s="105"/>
      <c r="N1" s="105"/>
      <c r="O1" s="105"/>
      <c r="P1" s="105"/>
    </row>
    <row r="2" spans="1:24">
      <c r="A2" s="122"/>
      <c r="B2" s="122"/>
      <c r="C2" s="122"/>
      <c r="D2" s="103"/>
      <c r="E2" s="103"/>
      <c r="F2" s="103"/>
      <c r="G2" s="103"/>
      <c r="H2" s="106" t="s">
        <v>61</v>
      </c>
      <c r="I2" s="106"/>
      <c r="J2" s="106"/>
      <c r="K2" s="106"/>
      <c r="L2" s="106"/>
      <c r="M2" s="106"/>
      <c r="N2" s="106"/>
      <c r="O2" s="106"/>
      <c r="P2" s="106"/>
    </row>
    <row r="3" spans="1:24">
      <c r="A3" s="122"/>
      <c r="B3" s="122"/>
      <c r="C3" s="122"/>
      <c r="D3" s="103"/>
      <c r="E3" s="103"/>
      <c r="F3" s="103"/>
      <c r="G3" s="103"/>
      <c r="H3" s="106" t="s">
        <v>62</v>
      </c>
      <c r="I3" s="106"/>
      <c r="J3" s="106"/>
      <c r="K3" s="106"/>
      <c r="L3" s="106"/>
      <c r="M3" s="106"/>
      <c r="N3" s="106"/>
      <c r="O3" s="106"/>
      <c r="P3" s="106"/>
    </row>
    <row r="4" spans="1:24">
      <c r="A4" s="122"/>
      <c r="B4" s="122"/>
      <c r="C4" s="122"/>
      <c r="D4" s="104" t="s">
        <v>59</v>
      </c>
      <c r="E4" s="104"/>
      <c r="F4" s="104"/>
      <c r="G4" s="104"/>
      <c r="H4" s="55" t="s">
        <v>161</v>
      </c>
      <c r="I4" s="55"/>
      <c r="J4" s="55"/>
      <c r="K4" s="55"/>
      <c r="L4" s="55"/>
      <c r="M4" s="55"/>
      <c r="N4" s="55"/>
      <c r="O4" s="55"/>
      <c r="P4" s="55"/>
    </row>
    <row r="5" spans="1:24">
      <c r="A5" s="122"/>
      <c r="B5" s="122"/>
      <c r="C5" s="122"/>
      <c r="D5" s="104"/>
      <c r="E5" s="104"/>
      <c r="F5" s="104"/>
      <c r="G5" s="104"/>
      <c r="H5" s="55" t="s">
        <v>64</v>
      </c>
      <c r="I5" s="55"/>
      <c r="J5" s="55"/>
      <c r="K5" s="55"/>
      <c r="L5" s="55"/>
      <c r="M5" s="55"/>
      <c r="N5" s="55"/>
      <c r="O5" s="55"/>
      <c r="P5" s="55"/>
    </row>
    <row r="6" spans="1:24">
      <c r="A6" s="122"/>
      <c r="B6" s="122"/>
      <c r="C6" s="122"/>
      <c r="D6" s="54"/>
      <c r="E6" s="54"/>
      <c r="F6" s="54"/>
      <c r="G6" s="54"/>
      <c r="H6" s="97" t="s">
        <v>63</v>
      </c>
      <c r="I6" s="97"/>
      <c r="J6" s="97"/>
      <c r="K6" s="97"/>
      <c r="L6" s="97"/>
      <c r="M6" s="97"/>
      <c r="N6" s="97"/>
      <c r="O6" s="97"/>
      <c r="P6" s="97"/>
    </row>
    <row r="7" spans="1:24" ht="19.5" customHeight="1">
      <c r="A7" s="128" t="s">
        <v>139</v>
      </c>
      <c r="B7" s="128"/>
      <c r="C7" s="128"/>
      <c r="D7" s="128"/>
      <c r="E7" s="128"/>
      <c r="F7" s="128"/>
      <c r="G7" s="128"/>
      <c r="H7" s="128"/>
      <c r="I7" s="128"/>
      <c r="J7" s="128"/>
      <c r="K7" s="128"/>
      <c r="L7" s="128"/>
      <c r="M7" s="128"/>
      <c r="N7" s="128"/>
      <c r="O7" s="128"/>
      <c r="Q7" s="109" t="s">
        <v>17</v>
      </c>
      <c r="R7" s="129" t="s">
        <v>18</v>
      </c>
      <c r="S7" s="109" t="s">
        <v>19</v>
      </c>
      <c r="T7" s="109" t="s">
        <v>20</v>
      </c>
      <c r="U7" s="109" t="s">
        <v>21</v>
      </c>
      <c r="V7" s="109" t="s">
        <v>22</v>
      </c>
      <c r="W7" s="123" t="s">
        <v>24</v>
      </c>
    </row>
    <row r="8" spans="1:24" ht="19.2" customHeight="1">
      <c r="A8" s="126" t="s">
        <v>0</v>
      </c>
      <c r="B8" s="127" t="s">
        <v>8</v>
      </c>
      <c r="C8" s="127" t="s">
        <v>9</v>
      </c>
      <c r="D8" s="127" t="s">
        <v>10</v>
      </c>
      <c r="E8" s="127" t="s">
        <v>11</v>
      </c>
      <c r="F8" s="127" t="s">
        <v>12</v>
      </c>
      <c r="G8" s="127" t="s">
        <v>13</v>
      </c>
      <c r="H8" s="127" t="s">
        <v>14</v>
      </c>
      <c r="I8" s="4" t="s">
        <v>1</v>
      </c>
      <c r="J8" s="112" t="s">
        <v>17</v>
      </c>
      <c r="K8" s="118" t="s">
        <v>18</v>
      </c>
      <c r="L8" s="112" t="s">
        <v>19</v>
      </c>
      <c r="M8" s="112" t="s">
        <v>20</v>
      </c>
      <c r="N8" s="112" t="s">
        <v>21</v>
      </c>
      <c r="O8" s="113" t="s">
        <v>22</v>
      </c>
      <c r="P8" s="114" t="s">
        <v>24</v>
      </c>
      <c r="Q8" s="110"/>
      <c r="R8" s="130"/>
      <c r="S8" s="110"/>
      <c r="T8" s="110"/>
      <c r="U8" s="110"/>
      <c r="V8" s="110"/>
      <c r="W8" s="124"/>
    </row>
    <row r="9" spans="1:24" ht="15.75" customHeight="1">
      <c r="A9" s="126"/>
      <c r="B9" s="127"/>
      <c r="C9" s="127"/>
      <c r="D9" s="127"/>
      <c r="E9" s="127"/>
      <c r="F9" s="127"/>
      <c r="G9" s="127"/>
      <c r="H9" s="127"/>
      <c r="I9" s="4" t="s">
        <v>16</v>
      </c>
      <c r="J9" s="112"/>
      <c r="K9" s="118"/>
      <c r="L9" s="112"/>
      <c r="M9" s="112"/>
      <c r="N9" s="112"/>
      <c r="O9" s="113"/>
      <c r="P9" s="115"/>
      <c r="Q9" s="111"/>
      <c r="R9" s="131"/>
      <c r="S9" s="111"/>
      <c r="T9" s="111"/>
      <c r="U9" s="111"/>
      <c r="V9" s="111"/>
      <c r="W9" s="125"/>
    </row>
    <row r="10" spans="1:24" ht="21" customHeight="1">
      <c r="A10" s="56">
        <v>1</v>
      </c>
      <c r="B10" s="36">
        <v>43886</v>
      </c>
      <c r="C10" s="28" t="s">
        <v>4</v>
      </c>
      <c r="D10" s="57" t="s">
        <v>112</v>
      </c>
      <c r="E10" s="57" t="s">
        <v>113</v>
      </c>
      <c r="F10" s="66" t="s">
        <v>136</v>
      </c>
      <c r="G10" s="57" t="s">
        <v>114</v>
      </c>
      <c r="H10" s="57" t="s">
        <v>115</v>
      </c>
      <c r="I10" s="27" t="s">
        <v>65</v>
      </c>
      <c r="J10" s="6">
        <v>5</v>
      </c>
      <c r="K10" s="5">
        <v>2</v>
      </c>
      <c r="L10" s="5">
        <v>1.6</v>
      </c>
      <c r="M10" s="5">
        <v>2</v>
      </c>
      <c r="N10" s="5">
        <v>1</v>
      </c>
      <c r="O10" s="5"/>
      <c r="P10" s="20">
        <f t="shared" ref="P10:P15" si="0">W10</f>
        <v>690</v>
      </c>
      <c r="Q10" s="6">
        <f t="shared" ref="Q10:Q15" si="1">J10*70</f>
        <v>350</v>
      </c>
      <c r="R10" s="5">
        <f>K10*75</f>
        <v>150</v>
      </c>
      <c r="S10" s="5">
        <f t="shared" ref="S10:S15" si="2">L10*25</f>
        <v>40</v>
      </c>
      <c r="T10" s="5">
        <f t="shared" ref="T10:T15" si="3">M10*45</f>
        <v>90</v>
      </c>
      <c r="U10" s="5">
        <f t="shared" ref="U10:U15" si="4">N10*60</f>
        <v>60</v>
      </c>
      <c r="V10" s="5">
        <f t="shared" ref="V10:V15" si="5">O10*150</f>
        <v>0</v>
      </c>
      <c r="W10" s="8">
        <f>Q10+R10+S10+T10+U10+V10</f>
        <v>690</v>
      </c>
    </row>
    <row r="11" spans="1:24" ht="21" customHeight="1">
      <c r="A11" s="67">
        <v>2</v>
      </c>
      <c r="B11" s="36">
        <v>43887</v>
      </c>
      <c r="C11" s="28" t="s">
        <v>5</v>
      </c>
      <c r="D11" s="57" t="s">
        <v>116</v>
      </c>
      <c r="E11" s="57" t="s">
        <v>117</v>
      </c>
      <c r="F11" s="57" t="s">
        <v>118</v>
      </c>
      <c r="G11" s="57" t="s">
        <v>79</v>
      </c>
      <c r="H11" s="57" t="s">
        <v>119</v>
      </c>
      <c r="I11" s="27" t="s">
        <v>47</v>
      </c>
      <c r="J11" s="6">
        <v>5</v>
      </c>
      <c r="K11" s="6">
        <v>2</v>
      </c>
      <c r="L11" s="6">
        <v>1.6</v>
      </c>
      <c r="M11" s="6">
        <v>1.8</v>
      </c>
      <c r="N11" s="6"/>
      <c r="O11" s="6">
        <v>1</v>
      </c>
      <c r="P11" s="20">
        <f t="shared" si="0"/>
        <v>771</v>
      </c>
      <c r="Q11" s="6">
        <f t="shared" si="1"/>
        <v>350</v>
      </c>
      <c r="R11" s="5">
        <f>K11*75</f>
        <v>150</v>
      </c>
      <c r="S11" s="5">
        <f t="shared" si="2"/>
        <v>40</v>
      </c>
      <c r="T11" s="5">
        <f t="shared" si="3"/>
        <v>81</v>
      </c>
      <c r="U11" s="5">
        <f t="shared" si="4"/>
        <v>0</v>
      </c>
      <c r="V11" s="5">
        <f t="shared" si="5"/>
        <v>150</v>
      </c>
      <c r="W11" s="8">
        <f t="shared" ref="W11:W12" si="6">SUM(Q11:V11)</f>
        <v>771</v>
      </c>
    </row>
    <row r="12" spans="1:24" ht="19.8" customHeight="1">
      <c r="A12" s="67">
        <v>3</v>
      </c>
      <c r="B12" s="36">
        <v>43888</v>
      </c>
      <c r="C12" s="28" t="s">
        <v>6</v>
      </c>
      <c r="D12" s="57" t="s">
        <v>143</v>
      </c>
      <c r="E12" s="57" t="s">
        <v>133</v>
      </c>
      <c r="F12" s="57" t="s">
        <v>71</v>
      </c>
      <c r="G12" s="57" t="s">
        <v>72</v>
      </c>
      <c r="H12" s="57" t="s">
        <v>155</v>
      </c>
      <c r="I12" s="38"/>
      <c r="J12" s="6">
        <v>5</v>
      </c>
      <c r="K12" s="5">
        <v>2.1</v>
      </c>
      <c r="L12" s="5">
        <v>1.7</v>
      </c>
      <c r="M12" s="5">
        <v>2.2000000000000002</v>
      </c>
      <c r="N12" s="5"/>
      <c r="O12" s="5"/>
      <c r="P12" s="20">
        <f t="shared" si="0"/>
        <v>607</v>
      </c>
      <c r="Q12" s="6">
        <f t="shared" si="1"/>
        <v>350</v>
      </c>
      <c r="R12" s="5">
        <f>K12*55</f>
        <v>115.5</v>
      </c>
      <c r="S12" s="5">
        <f t="shared" si="2"/>
        <v>42.5</v>
      </c>
      <c r="T12" s="5">
        <f t="shared" si="3"/>
        <v>99.000000000000014</v>
      </c>
      <c r="U12" s="5">
        <f t="shared" si="4"/>
        <v>0</v>
      </c>
      <c r="V12" s="5">
        <f t="shared" si="5"/>
        <v>0</v>
      </c>
      <c r="W12" s="8">
        <f t="shared" si="6"/>
        <v>607</v>
      </c>
    </row>
    <row r="13" spans="1:24" ht="19.2" customHeight="1">
      <c r="A13" s="67">
        <v>4</v>
      </c>
      <c r="B13" s="36">
        <v>43889</v>
      </c>
      <c r="C13" s="28" t="s">
        <v>7</v>
      </c>
      <c r="E13" s="41" t="s">
        <v>163</v>
      </c>
      <c r="I13" s="10"/>
      <c r="J13" s="10"/>
      <c r="K13" s="10"/>
      <c r="L13" s="10"/>
      <c r="M13" s="10"/>
      <c r="N13" s="10"/>
      <c r="O13" s="10"/>
      <c r="P13" s="10"/>
      <c r="Q13" s="10"/>
      <c r="R13" s="10"/>
      <c r="S13" s="10"/>
      <c r="T13" s="10"/>
      <c r="U13" s="10"/>
      <c r="V13" s="10"/>
      <c r="W13" s="10"/>
      <c r="X13" s="76"/>
    </row>
    <row r="14" spans="1:24" ht="19.2" customHeight="1">
      <c r="A14" s="67">
        <v>5</v>
      </c>
      <c r="B14" s="36">
        <v>43892</v>
      </c>
      <c r="C14" s="28" t="s">
        <v>67</v>
      </c>
      <c r="D14" s="57" t="s">
        <v>75</v>
      </c>
      <c r="E14" s="57" t="s">
        <v>68</v>
      </c>
      <c r="F14" s="57" t="s">
        <v>76</v>
      </c>
      <c r="G14" s="57" t="s">
        <v>77</v>
      </c>
      <c r="H14" s="57" t="s">
        <v>69</v>
      </c>
      <c r="I14" s="58"/>
      <c r="J14" s="6">
        <v>5</v>
      </c>
      <c r="K14" s="6">
        <v>2.2000000000000002</v>
      </c>
      <c r="L14" s="6">
        <v>1.7</v>
      </c>
      <c r="M14" s="6">
        <v>2.5</v>
      </c>
      <c r="N14" s="6"/>
      <c r="O14" s="6"/>
      <c r="P14" s="20">
        <f t="shared" si="0"/>
        <v>670</v>
      </c>
      <c r="Q14" s="6">
        <f t="shared" si="1"/>
        <v>350</v>
      </c>
      <c r="R14" s="5">
        <f t="shared" ref="R14:R15" si="7">K14*75</f>
        <v>165</v>
      </c>
      <c r="S14" s="5">
        <f t="shared" si="2"/>
        <v>42.5</v>
      </c>
      <c r="T14" s="5">
        <f t="shared" si="3"/>
        <v>112.5</v>
      </c>
      <c r="U14" s="5">
        <f t="shared" si="4"/>
        <v>0</v>
      </c>
      <c r="V14" s="5">
        <f t="shared" si="5"/>
        <v>0</v>
      </c>
      <c r="W14" s="8">
        <f t="shared" ref="W14:W15" si="8">SUM(Q14:V14)</f>
        <v>670</v>
      </c>
      <c r="X14" s="76"/>
    </row>
    <row r="15" spans="1:24" ht="18.600000000000001" customHeight="1">
      <c r="A15" s="67">
        <v>6</v>
      </c>
      <c r="B15" s="36">
        <v>43893</v>
      </c>
      <c r="C15" s="28" t="s">
        <v>4</v>
      </c>
      <c r="D15" s="68" t="s">
        <v>93</v>
      </c>
      <c r="E15" s="57" t="s">
        <v>78</v>
      </c>
      <c r="F15" s="57" t="s">
        <v>124</v>
      </c>
      <c r="G15" s="41" t="s">
        <v>138</v>
      </c>
      <c r="H15" s="57" t="s">
        <v>80</v>
      </c>
      <c r="I15" s="27" t="s">
        <v>66</v>
      </c>
      <c r="J15" s="6">
        <v>5</v>
      </c>
      <c r="K15" s="5">
        <v>2.2000000000000002</v>
      </c>
      <c r="L15" s="5">
        <v>1.7</v>
      </c>
      <c r="M15" s="5">
        <v>2.2999999999999998</v>
      </c>
      <c r="N15" s="5">
        <v>1</v>
      </c>
      <c r="O15" s="5"/>
      <c r="P15" s="20">
        <f t="shared" si="0"/>
        <v>721</v>
      </c>
      <c r="Q15" s="6">
        <f t="shared" si="1"/>
        <v>350</v>
      </c>
      <c r="R15" s="5">
        <f t="shared" si="7"/>
        <v>165</v>
      </c>
      <c r="S15" s="5">
        <f t="shared" si="2"/>
        <v>42.5</v>
      </c>
      <c r="T15" s="5">
        <f t="shared" si="3"/>
        <v>103.49999999999999</v>
      </c>
      <c r="U15" s="5">
        <f t="shared" si="4"/>
        <v>60</v>
      </c>
      <c r="V15" s="5">
        <f t="shared" si="5"/>
        <v>0</v>
      </c>
      <c r="W15" s="8">
        <f t="shared" si="8"/>
        <v>721</v>
      </c>
      <c r="X15" s="76"/>
    </row>
    <row r="16" spans="1:24" ht="16.8" customHeight="1">
      <c r="A16" s="67">
        <v>7</v>
      </c>
      <c r="B16" s="36">
        <v>43894</v>
      </c>
      <c r="C16" s="28" t="s">
        <v>5</v>
      </c>
      <c r="D16" s="37" t="s">
        <v>81</v>
      </c>
      <c r="E16" s="37" t="s">
        <v>160</v>
      </c>
      <c r="F16" s="57" t="s">
        <v>82</v>
      </c>
      <c r="G16" s="57" t="s">
        <v>83</v>
      </c>
      <c r="H16" s="57" t="s">
        <v>84</v>
      </c>
      <c r="I16" s="27" t="s">
        <v>47</v>
      </c>
      <c r="J16" s="6">
        <v>5</v>
      </c>
      <c r="K16" s="5">
        <v>2.2000000000000002</v>
      </c>
      <c r="L16" s="5">
        <v>1.4</v>
      </c>
      <c r="M16" s="5">
        <v>2.2000000000000002</v>
      </c>
      <c r="N16" s="5"/>
      <c r="O16" s="5">
        <v>1</v>
      </c>
      <c r="P16" s="20">
        <f t="shared" ref="P16:P21" si="9">W16</f>
        <v>799</v>
      </c>
      <c r="Q16" s="6">
        <f>J16*70</f>
        <v>350</v>
      </c>
      <c r="R16" s="5">
        <f>K16*75</f>
        <v>165</v>
      </c>
      <c r="S16" s="5">
        <f>L16*25</f>
        <v>35</v>
      </c>
      <c r="T16" s="5">
        <f>M16*45</f>
        <v>99.000000000000014</v>
      </c>
      <c r="U16" s="5">
        <f>N16*60</f>
        <v>0</v>
      </c>
      <c r="V16" s="5">
        <f>O16*150</f>
        <v>150</v>
      </c>
      <c r="W16" s="8">
        <f>SUM(Q16:V16)</f>
        <v>799</v>
      </c>
    </row>
    <row r="17" spans="1:24" ht="17.399999999999999" customHeight="1">
      <c r="A17" s="67">
        <v>8</v>
      </c>
      <c r="B17" s="36">
        <v>43895</v>
      </c>
      <c r="C17" s="28" t="s">
        <v>6</v>
      </c>
      <c r="D17" s="57" t="s">
        <v>85</v>
      </c>
      <c r="E17" s="57" t="s">
        <v>127</v>
      </c>
      <c r="F17" s="57" t="s">
        <v>71</v>
      </c>
      <c r="G17" s="57" t="s">
        <v>125</v>
      </c>
      <c r="H17" s="57" t="s">
        <v>48</v>
      </c>
      <c r="I17" s="38"/>
      <c r="J17" s="6">
        <v>5</v>
      </c>
      <c r="K17" s="6">
        <v>2.2000000000000002</v>
      </c>
      <c r="L17" s="6">
        <v>1.5</v>
      </c>
      <c r="M17" s="6">
        <v>2.2999999999999998</v>
      </c>
      <c r="N17" s="6"/>
      <c r="O17" s="6"/>
      <c r="P17" s="20">
        <f t="shared" si="9"/>
        <v>656</v>
      </c>
      <c r="Q17" s="6">
        <f>J17*70</f>
        <v>350</v>
      </c>
      <c r="R17" s="5">
        <f>K17*75</f>
        <v>165</v>
      </c>
      <c r="S17" s="5">
        <f>L17*25</f>
        <v>37.5</v>
      </c>
      <c r="T17" s="5">
        <f>M17*45</f>
        <v>103.49999999999999</v>
      </c>
      <c r="U17" s="5">
        <f>N17*60</f>
        <v>0</v>
      </c>
      <c r="V17" s="5">
        <f>O17*150</f>
        <v>0</v>
      </c>
      <c r="W17" s="8">
        <f>SUM(Q17:V17)</f>
        <v>656</v>
      </c>
      <c r="X17" s="76"/>
    </row>
    <row r="18" spans="1:24" ht="17.399999999999999" customHeight="1">
      <c r="A18" s="67">
        <v>9</v>
      </c>
      <c r="B18" s="36">
        <v>43896</v>
      </c>
      <c r="C18" s="28" t="s">
        <v>164</v>
      </c>
      <c r="D18" s="57" t="s">
        <v>23</v>
      </c>
      <c r="E18" s="57" t="s">
        <v>86</v>
      </c>
      <c r="F18" s="57" t="s">
        <v>49</v>
      </c>
      <c r="G18" s="57" t="s">
        <v>87</v>
      </c>
      <c r="H18" s="57" t="s">
        <v>88</v>
      </c>
      <c r="I18" s="39" t="s">
        <v>50</v>
      </c>
      <c r="J18" s="6">
        <v>5</v>
      </c>
      <c r="K18" s="5">
        <v>2</v>
      </c>
      <c r="L18" s="5">
        <v>1.7</v>
      </c>
      <c r="M18" s="5">
        <v>2</v>
      </c>
      <c r="N18" s="5">
        <v>1</v>
      </c>
      <c r="O18" s="5"/>
      <c r="P18" s="20">
        <f t="shared" si="9"/>
        <v>692.5</v>
      </c>
      <c r="Q18" s="6">
        <f>J18*70</f>
        <v>350</v>
      </c>
      <c r="R18" s="5">
        <f>K18*75</f>
        <v>150</v>
      </c>
      <c r="S18" s="5">
        <f>L18*25</f>
        <v>42.5</v>
      </c>
      <c r="T18" s="5">
        <f>M18*45</f>
        <v>90</v>
      </c>
      <c r="U18" s="5">
        <f>N18*60</f>
        <v>60</v>
      </c>
      <c r="V18" s="5">
        <f>O18*150</f>
        <v>0</v>
      </c>
      <c r="W18" s="8">
        <f>SUM(Q18:V18)</f>
        <v>692.5</v>
      </c>
    </row>
    <row r="19" spans="1:24" ht="18" customHeight="1">
      <c r="A19" s="67">
        <v>10</v>
      </c>
      <c r="B19" s="36">
        <v>43899</v>
      </c>
      <c r="C19" s="28" t="s">
        <v>42</v>
      </c>
      <c r="D19" s="57" t="s">
        <v>23</v>
      </c>
      <c r="E19" s="57" t="s">
        <v>89</v>
      </c>
      <c r="F19" s="57" t="s">
        <v>120</v>
      </c>
      <c r="G19" s="57" t="s">
        <v>121</v>
      </c>
      <c r="H19" s="57" t="s">
        <v>132</v>
      </c>
      <c r="I19" s="40"/>
      <c r="J19" s="25">
        <v>5</v>
      </c>
      <c r="K19" s="5">
        <v>2.2000000000000002</v>
      </c>
      <c r="L19" s="5">
        <v>1.5</v>
      </c>
      <c r="M19" s="5">
        <v>2.2000000000000002</v>
      </c>
      <c r="N19" s="5"/>
      <c r="O19" s="5"/>
      <c r="P19" s="20">
        <f t="shared" si="9"/>
        <v>651.5</v>
      </c>
      <c r="Q19" s="6">
        <f>J19*70</f>
        <v>350</v>
      </c>
      <c r="R19" s="5">
        <f>K19*75</f>
        <v>165</v>
      </c>
      <c r="S19" s="5">
        <f>L19*25</f>
        <v>37.5</v>
      </c>
      <c r="T19" s="5">
        <f>M19*45</f>
        <v>99.000000000000014</v>
      </c>
      <c r="U19" s="5">
        <f>N19*60</f>
        <v>0</v>
      </c>
      <c r="V19" s="5">
        <f>O19*150</f>
        <v>0</v>
      </c>
      <c r="W19" s="8">
        <f>SUM(Q19:V19)</f>
        <v>651.5</v>
      </c>
      <c r="X19" s="76"/>
    </row>
    <row r="20" spans="1:24" ht="19.8" customHeight="1">
      <c r="A20" s="67">
        <v>11</v>
      </c>
      <c r="B20" s="36">
        <v>43900</v>
      </c>
      <c r="C20" s="28" t="s">
        <v>4</v>
      </c>
      <c r="D20" s="68" t="s">
        <v>93</v>
      </c>
      <c r="E20" s="57" t="s">
        <v>150</v>
      </c>
      <c r="F20" s="57" t="s">
        <v>122</v>
      </c>
      <c r="G20" s="65" t="s">
        <v>135</v>
      </c>
      <c r="H20" s="57" t="s">
        <v>123</v>
      </c>
      <c r="I20" s="39" t="s">
        <v>50</v>
      </c>
      <c r="J20" s="25">
        <v>5</v>
      </c>
      <c r="K20" s="5">
        <v>2</v>
      </c>
      <c r="L20" s="5">
        <v>1.5</v>
      </c>
      <c r="M20" s="5">
        <v>2.4</v>
      </c>
      <c r="N20" s="5">
        <v>1</v>
      </c>
      <c r="O20" s="5"/>
      <c r="P20" s="20">
        <f t="shared" si="9"/>
        <v>705.5</v>
      </c>
      <c r="Q20" s="6">
        <f>J20*70</f>
        <v>350</v>
      </c>
      <c r="R20" s="5">
        <f>K20*75</f>
        <v>150</v>
      </c>
      <c r="S20" s="5">
        <f>L20*25</f>
        <v>37.5</v>
      </c>
      <c r="T20" s="5">
        <f>M20*45</f>
        <v>108</v>
      </c>
      <c r="U20" s="5">
        <f>N20*60</f>
        <v>60</v>
      </c>
      <c r="V20" s="5">
        <f>O20*150</f>
        <v>0</v>
      </c>
      <c r="W20" s="8">
        <f>SUM(Q20:V20)</f>
        <v>705.5</v>
      </c>
      <c r="X20" s="76"/>
    </row>
    <row r="21" spans="1:24" ht="18" customHeight="1">
      <c r="A21" s="67">
        <v>12</v>
      </c>
      <c r="B21" s="36">
        <v>43901</v>
      </c>
      <c r="C21" s="28" t="s">
        <v>5</v>
      </c>
      <c r="D21" s="75" t="s">
        <v>167</v>
      </c>
      <c r="E21" s="33" t="s">
        <v>168</v>
      </c>
      <c r="F21" s="33" t="s">
        <v>169</v>
      </c>
      <c r="G21" s="33" t="s">
        <v>126</v>
      </c>
      <c r="H21" s="33" t="s">
        <v>170</v>
      </c>
      <c r="I21" s="5" t="s">
        <v>171</v>
      </c>
      <c r="J21" s="6">
        <v>5</v>
      </c>
      <c r="K21" s="6">
        <v>2</v>
      </c>
      <c r="L21" s="6">
        <v>1.5</v>
      </c>
      <c r="M21" s="6">
        <v>2.2000000000000002</v>
      </c>
      <c r="N21" s="6"/>
      <c r="O21" s="6">
        <v>1</v>
      </c>
      <c r="P21" s="61">
        <f t="shared" si="9"/>
        <v>763</v>
      </c>
      <c r="Q21" s="6">
        <f t="shared" ref="Q21" si="10">J21*68</f>
        <v>340</v>
      </c>
      <c r="R21" s="5">
        <f t="shared" ref="R21" si="11">K21*72</f>
        <v>144</v>
      </c>
      <c r="S21" s="5">
        <f t="shared" ref="S21" si="12">L21*40</f>
        <v>60</v>
      </c>
      <c r="T21" s="5">
        <f t="shared" ref="T21:T22" si="13">M21*45</f>
        <v>99.000000000000014</v>
      </c>
      <c r="U21" s="5">
        <f t="shared" ref="U21" si="14">N21*40</f>
        <v>0</v>
      </c>
      <c r="V21" s="5">
        <f t="shared" ref="V21" si="15">O21*120</f>
        <v>120</v>
      </c>
      <c r="W21" s="8">
        <f t="shared" ref="W21:W22" si="16">SUM(Q21:V21)</f>
        <v>763</v>
      </c>
      <c r="X21" s="76"/>
    </row>
    <row r="22" spans="1:24" ht="15.75" customHeight="1">
      <c r="A22" s="67">
        <v>13</v>
      </c>
      <c r="B22" s="36">
        <v>43902</v>
      </c>
      <c r="C22" s="28" t="s">
        <v>6</v>
      </c>
      <c r="D22" s="60" t="s">
        <v>143</v>
      </c>
      <c r="E22" s="60" t="s">
        <v>141</v>
      </c>
      <c r="F22" s="75" t="s">
        <v>142</v>
      </c>
      <c r="G22" s="96" t="s">
        <v>71</v>
      </c>
      <c r="H22" s="60" t="s">
        <v>147</v>
      </c>
      <c r="I22" s="69"/>
      <c r="J22" s="25">
        <v>5</v>
      </c>
      <c r="K22" s="5">
        <v>2</v>
      </c>
      <c r="L22" s="5">
        <v>1.5</v>
      </c>
      <c r="M22" s="5">
        <v>2.2999999999999998</v>
      </c>
      <c r="N22" s="5"/>
      <c r="O22" s="5"/>
      <c r="P22" s="20">
        <f t="shared" ref="P22" si="17">W22</f>
        <v>641</v>
      </c>
      <c r="Q22" s="6">
        <f t="shared" ref="Q22" si="18">J22*70</f>
        <v>350</v>
      </c>
      <c r="R22" s="5">
        <f t="shared" ref="R22" si="19">K22*75</f>
        <v>150</v>
      </c>
      <c r="S22" s="5">
        <f t="shared" ref="S22" si="20">L22*25</f>
        <v>37.5</v>
      </c>
      <c r="T22" s="5">
        <f t="shared" si="13"/>
        <v>103.49999999999999</v>
      </c>
      <c r="U22" s="5">
        <f t="shared" ref="U22" si="21">N22*60</f>
        <v>0</v>
      </c>
      <c r="V22" s="5">
        <f t="shared" ref="V22" si="22">O22*150</f>
        <v>0</v>
      </c>
      <c r="W22" s="8">
        <f t="shared" si="16"/>
        <v>641</v>
      </c>
      <c r="X22" s="76"/>
    </row>
    <row r="23" spans="1:24" ht="15.75" customHeight="1">
      <c r="A23" s="94">
        <v>14</v>
      </c>
      <c r="B23" s="36">
        <v>43903</v>
      </c>
      <c r="C23" s="28" t="s">
        <v>165</v>
      </c>
      <c r="D23" s="57" t="s">
        <v>23</v>
      </c>
      <c r="E23" s="57" t="s">
        <v>159</v>
      </c>
      <c r="F23" s="57" t="s">
        <v>73</v>
      </c>
      <c r="G23" s="57" t="s">
        <v>74</v>
      </c>
      <c r="H23" s="59" t="s">
        <v>154</v>
      </c>
      <c r="I23" s="27" t="s">
        <v>66</v>
      </c>
      <c r="J23" s="6">
        <v>5</v>
      </c>
      <c r="K23" s="6">
        <v>2.2000000000000002</v>
      </c>
      <c r="L23" s="6">
        <v>1.6</v>
      </c>
      <c r="M23" s="6">
        <v>2</v>
      </c>
      <c r="N23" s="6">
        <v>1</v>
      </c>
      <c r="O23" s="6"/>
      <c r="P23" s="20">
        <f>W23</f>
        <v>705</v>
      </c>
      <c r="Q23" s="6">
        <f>J23*70</f>
        <v>350</v>
      </c>
      <c r="R23" s="5">
        <f>K23*75</f>
        <v>165</v>
      </c>
      <c r="S23" s="5">
        <f>L23*25</f>
        <v>40</v>
      </c>
      <c r="T23" s="5">
        <f>M23*45</f>
        <v>90</v>
      </c>
      <c r="U23" s="5">
        <f>N23*60</f>
        <v>60</v>
      </c>
      <c r="V23" s="5">
        <f>O23*150</f>
        <v>0</v>
      </c>
      <c r="W23" s="8">
        <f>SUM(Q23:V23)</f>
        <v>705</v>
      </c>
      <c r="X23" s="76"/>
    </row>
    <row r="24" spans="1:24" ht="18" customHeight="1">
      <c r="A24" s="94">
        <v>15</v>
      </c>
      <c r="B24" s="24">
        <v>43906</v>
      </c>
      <c r="C24" s="28" t="s">
        <v>42</v>
      </c>
      <c r="D24" s="28" t="s">
        <v>23</v>
      </c>
      <c r="E24" s="28" t="s">
        <v>128</v>
      </c>
      <c r="F24" s="88" t="s">
        <v>71</v>
      </c>
      <c r="G24" s="96" t="s">
        <v>137</v>
      </c>
      <c r="H24" s="28" t="s">
        <v>92</v>
      </c>
      <c r="I24" s="89"/>
      <c r="J24" s="25">
        <v>5</v>
      </c>
      <c r="K24" s="5">
        <v>2.2000000000000002</v>
      </c>
      <c r="L24" s="5">
        <v>1.5</v>
      </c>
      <c r="M24" s="5">
        <v>2.2000000000000002</v>
      </c>
      <c r="N24" s="5"/>
      <c r="O24" s="5"/>
      <c r="P24" s="20">
        <f t="shared" ref="P24:P35" si="23">W24</f>
        <v>651.5</v>
      </c>
      <c r="Q24" s="6">
        <f t="shared" ref="Q24:Q35" si="24">J24*70</f>
        <v>350</v>
      </c>
      <c r="R24" s="5">
        <f t="shared" ref="R24:R35" si="25">K24*75</f>
        <v>165</v>
      </c>
      <c r="S24" s="5">
        <f t="shared" ref="S24:S35" si="26">L24*25</f>
        <v>37.5</v>
      </c>
      <c r="T24" s="5">
        <f t="shared" ref="T24:T35" si="27">M24*45</f>
        <v>99.000000000000014</v>
      </c>
      <c r="U24" s="5">
        <f t="shared" ref="U24:U35" si="28">N24*60</f>
        <v>0</v>
      </c>
      <c r="V24" s="5">
        <f t="shared" ref="V24:V35" si="29">O24*150</f>
        <v>0</v>
      </c>
      <c r="W24" s="8">
        <f>SUM(Q24:V24)</f>
        <v>651.5</v>
      </c>
      <c r="X24" s="76"/>
    </row>
    <row r="25" spans="1:24" ht="15" customHeight="1">
      <c r="A25" s="94">
        <v>16</v>
      </c>
      <c r="B25" s="24">
        <v>43907</v>
      </c>
      <c r="C25" s="28" t="s">
        <v>4</v>
      </c>
      <c r="D25" s="28" t="s">
        <v>93</v>
      </c>
      <c r="E25" s="28" t="s">
        <v>151</v>
      </c>
      <c r="F25" s="81" t="s">
        <v>94</v>
      </c>
      <c r="G25" s="79" t="s">
        <v>95</v>
      </c>
      <c r="H25" s="81" t="s">
        <v>96</v>
      </c>
      <c r="I25" s="27" t="s">
        <v>44</v>
      </c>
      <c r="J25" s="25">
        <v>5</v>
      </c>
      <c r="K25" s="5">
        <v>2.2000000000000002</v>
      </c>
      <c r="L25" s="5">
        <v>1.5</v>
      </c>
      <c r="M25" s="5">
        <v>2.2999999999999998</v>
      </c>
      <c r="N25" s="5">
        <v>1</v>
      </c>
      <c r="O25" s="5"/>
      <c r="P25" s="20">
        <f t="shared" si="23"/>
        <v>716</v>
      </c>
      <c r="Q25" s="6">
        <f t="shared" si="24"/>
        <v>350</v>
      </c>
      <c r="R25" s="5">
        <f t="shared" si="25"/>
        <v>165</v>
      </c>
      <c r="S25" s="5">
        <f t="shared" si="26"/>
        <v>37.5</v>
      </c>
      <c r="T25" s="5">
        <f t="shared" si="27"/>
        <v>103.49999999999999</v>
      </c>
      <c r="U25" s="5">
        <f t="shared" si="28"/>
        <v>60</v>
      </c>
      <c r="V25" s="5">
        <f t="shared" si="29"/>
        <v>0</v>
      </c>
      <c r="W25" s="8">
        <f>SUM(Q25:V25)</f>
        <v>716</v>
      </c>
      <c r="X25" s="76"/>
    </row>
    <row r="26" spans="1:24" ht="15" customHeight="1">
      <c r="A26" s="94">
        <v>17</v>
      </c>
      <c r="B26" s="24">
        <v>43908</v>
      </c>
      <c r="C26" s="28" t="s">
        <v>5</v>
      </c>
      <c r="D26" s="116" t="s">
        <v>97</v>
      </c>
      <c r="E26" s="117"/>
      <c r="F26" s="82" t="s">
        <v>90</v>
      </c>
      <c r="G26" s="82" t="s">
        <v>98</v>
      </c>
      <c r="H26" s="81" t="s">
        <v>99</v>
      </c>
      <c r="I26" s="26" t="s">
        <v>45</v>
      </c>
      <c r="J26" s="29">
        <v>5</v>
      </c>
      <c r="K26" s="6">
        <v>2.2000000000000002</v>
      </c>
      <c r="L26" s="6">
        <v>1.5</v>
      </c>
      <c r="M26" s="6">
        <v>2</v>
      </c>
      <c r="N26" s="6"/>
      <c r="O26" s="6">
        <v>1</v>
      </c>
      <c r="P26" s="20">
        <f t="shared" si="23"/>
        <v>792.5</v>
      </c>
      <c r="Q26" s="6">
        <f t="shared" si="24"/>
        <v>350</v>
      </c>
      <c r="R26" s="5">
        <f t="shared" si="25"/>
        <v>165</v>
      </c>
      <c r="S26" s="5">
        <f t="shared" si="26"/>
        <v>37.5</v>
      </c>
      <c r="T26" s="5">
        <f t="shared" si="27"/>
        <v>90</v>
      </c>
      <c r="U26" s="5">
        <f t="shared" si="28"/>
        <v>0</v>
      </c>
      <c r="V26" s="5">
        <f t="shared" si="29"/>
        <v>150</v>
      </c>
      <c r="W26" s="8">
        <f>Q26+R26+S26+T26+U26+V26</f>
        <v>792.5</v>
      </c>
    </row>
    <row r="27" spans="1:24" ht="13.2" customHeight="1">
      <c r="A27" s="94">
        <v>18</v>
      </c>
      <c r="B27" s="24">
        <v>43909</v>
      </c>
      <c r="C27" s="28" t="s">
        <v>46</v>
      </c>
      <c r="D27" s="83" t="s">
        <v>156</v>
      </c>
      <c r="E27" s="32" t="s">
        <v>133</v>
      </c>
      <c r="F27" s="96" t="s">
        <v>158</v>
      </c>
      <c r="G27" s="82" t="s">
        <v>100</v>
      </c>
      <c r="H27" s="82" t="s">
        <v>148</v>
      </c>
      <c r="I27" s="44"/>
      <c r="J27" s="31">
        <v>5</v>
      </c>
      <c r="K27" s="30">
        <v>2</v>
      </c>
      <c r="L27" s="30">
        <v>1.5</v>
      </c>
      <c r="M27" s="30">
        <v>2.5</v>
      </c>
      <c r="N27" s="6"/>
      <c r="O27" s="6"/>
      <c r="P27" s="20">
        <f t="shared" si="23"/>
        <v>650</v>
      </c>
      <c r="Q27" s="6">
        <f t="shared" si="24"/>
        <v>350</v>
      </c>
      <c r="R27" s="5">
        <f t="shared" si="25"/>
        <v>150</v>
      </c>
      <c r="S27" s="5">
        <f t="shared" si="26"/>
        <v>37.5</v>
      </c>
      <c r="T27" s="5">
        <f t="shared" si="27"/>
        <v>112.5</v>
      </c>
      <c r="U27" s="5">
        <f t="shared" si="28"/>
        <v>0</v>
      </c>
      <c r="V27" s="5">
        <f t="shared" si="29"/>
        <v>0</v>
      </c>
      <c r="W27" s="8">
        <f t="shared" ref="W27:W33" si="30">SUM(Q27:V27)</f>
        <v>650</v>
      </c>
      <c r="X27" s="76"/>
    </row>
    <row r="28" spans="1:24" ht="16.2" customHeight="1">
      <c r="A28" s="94">
        <v>19</v>
      </c>
      <c r="B28" s="24">
        <v>43910</v>
      </c>
      <c r="C28" s="28" t="s">
        <v>7</v>
      </c>
      <c r="D28" s="28" t="s">
        <v>23</v>
      </c>
      <c r="E28" s="80" t="s">
        <v>101</v>
      </c>
      <c r="F28" s="84" t="s">
        <v>102</v>
      </c>
      <c r="G28" s="84" t="s">
        <v>103</v>
      </c>
      <c r="H28" s="84" t="s">
        <v>52</v>
      </c>
      <c r="I28" s="27" t="s">
        <v>44</v>
      </c>
      <c r="J28" s="25">
        <v>5</v>
      </c>
      <c r="K28" s="5">
        <v>2</v>
      </c>
      <c r="L28" s="5">
        <v>1.5</v>
      </c>
      <c r="M28" s="5">
        <v>2.2999999999999998</v>
      </c>
      <c r="N28" s="5">
        <v>1</v>
      </c>
      <c r="O28" s="5"/>
      <c r="P28" s="20">
        <f t="shared" si="23"/>
        <v>701</v>
      </c>
      <c r="Q28" s="6">
        <f t="shared" si="24"/>
        <v>350</v>
      </c>
      <c r="R28" s="5">
        <f t="shared" si="25"/>
        <v>150</v>
      </c>
      <c r="S28" s="5">
        <f t="shared" si="26"/>
        <v>37.5</v>
      </c>
      <c r="T28" s="5">
        <f t="shared" si="27"/>
        <v>103.49999999999999</v>
      </c>
      <c r="U28" s="5">
        <f t="shared" si="28"/>
        <v>60</v>
      </c>
      <c r="V28" s="5">
        <f t="shared" si="29"/>
        <v>0</v>
      </c>
      <c r="W28" s="8">
        <f t="shared" si="30"/>
        <v>701</v>
      </c>
      <c r="X28" s="76"/>
    </row>
    <row r="29" spans="1:24" ht="15" customHeight="1">
      <c r="A29" s="94">
        <v>20</v>
      </c>
      <c r="B29" s="24">
        <v>43913</v>
      </c>
      <c r="C29" s="28" t="s">
        <v>42</v>
      </c>
      <c r="D29" s="28" t="s">
        <v>23</v>
      </c>
      <c r="E29" s="84" t="s">
        <v>104</v>
      </c>
      <c r="F29" s="88" t="s">
        <v>71</v>
      </c>
      <c r="G29" s="84" t="s">
        <v>106</v>
      </c>
      <c r="H29" s="84" t="s">
        <v>48</v>
      </c>
      <c r="I29" s="90"/>
      <c r="J29" s="25">
        <v>5</v>
      </c>
      <c r="K29" s="5">
        <v>2</v>
      </c>
      <c r="L29" s="5">
        <v>1.5</v>
      </c>
      <c r="M29" s="5">
        <v>1.5</v>
      </c>
      <c r="N29" s="5"/>
      <c r="O29" s="5"/>
      <c r="P29" s="20">
        <f t="shared" si="23"/>
        <v>605</v>
      </c>
      <c r="Q29" s="6">
        <f t="shared" si="24"/>
        <v>350</v>
      </c>
      <c r="R29" s="5">
        <f t="shared" si="25"/>
        <v>150</v>
      </c>
      <c r="S29" s="5">
        <f t="shared" si="26"/>
        <v>37.5</v>
      </c>
      <c r="T29" s="5">
        <f t="shared" si="27"/>
        <v>67.5</v>
      </c>
      <c r="U29" s="5">
        <f t="shared" si="28"/>
        <v>0</v>
      </c>
      <c r="V29" s="5">
        <f t="shared" si="29"/>
        <v>0</v>
      </c>
      <c r="W29" s="8">
        <f t="shared" si="30"/>
        <v>605</v>
      </c>
      <c r="X29" s="76"/>
    </row>
    <row r="30" spans="1:24" ht="13.2" customHeight="1">
      <c r="A30" s="94">
        <v>21</v>
      </c>
      <c r="B30" s="24">
        <v>43914</v>
      </c>
      <c r="C30" s="28" t="s">
        <v>4</v>
      </c>
      <c r="D30" s="28" t="s">
        <v>93</v>
      </c>
      <c r="E30" s="33" t="s">
        <v>113</v>
      </c>
      <c r="F30" s="33" t="s">
        <v>70</v>
      </c>
      <c r="G30" s="33" t="s">
        <v>157</v>
      </c>
      <c r="H30" s="33" t="s">
        <v>107</v>
      </c>
      <c r="I30" s="27" t="s">
        <v>44</v>
      </c>
      <c r="J30" s="6">
        <v>5</v>
      </c>
      <c r="K30" s="6">
        <v>2.2000000000000002</v>
      </c>
      <c r="L30" s="6">
        <v>1.5</v>
      </c>
      <c r="M30" s="6">
        <v>2.1</v>
      </c>
      <c r="N30" s="6">
        <v>1</v>
      </c>
      <c r="O30" s="6"/>
      <c r="P30" s="20">
        <f t="shared" si="23"/>
        <v>707</v>
      </c>
      <c r="Q30" s="6">
        <f t="shared" si="24"/>
        <v>350</v>
      </c>
      <c r="R30" s="5">
        <f t="shared" si="25"/>
        <v>165</v>
      </c>
      <c r="S30" s="5">
        <f t="shared" si="26"/>
        <v>37.5</v>
      </c>
      <c r="T30" s="5">
        <f t="shared" si="27"/>
        <v>94.5</v>
      </c>
      <c r="U30" s="5">
        <f t="shared" si="28"/>
        <v>60</v>
      </c>
      <c r="V30" s="5">
        <f t="shared" si="29"/>
        <v>0</v>
      </c>
      <c r="W30" s="8">
        <f t="shared" si="30"/>
        <v>707</v>
      </c>
      <c r="X30" s="76"/>
    </row>
    <row r="31" spans="1:24" ht="15" customHeight="1">
      <c r="A31" s="94">
        <v>22</v>
      </c>
      <c r="B31" s="24">
        <v>43915</v>
      </c>
      <c r="C31" s="28" t="s">
        <v>5</v>
      </c>
      <c r="D31" s="28" t="s">
        <v>23</v>
      </c>
      <c r="E31" s="39" t="s">
        <v>53</v>
      </c>
      <c r="F31" s="33" t="s">
        <v>130</v>
      </c>
      <c r="G31" s="32" t="s">
        <v>91</v>
      </c>
      <c r="H31" s="85" t="s">
        <v>129</v>
      </c>
      <c r="I31" s="26" t="s">
        <v>45</v>
      </c>
      <c r="J31" s="6">
        <v>5</v>
      </c>
      <c r="K31" s="5">
        <v>2.2000000000000002</v>
      </c>
      <c r="L31" s="5">
        <v>1.5</v>
      </c>
      <c r="M31" s="5">
        <v>2</v>
      </c>
      <c r="N31" s="5"/>
      <c r="O31" s="5">
        <v>1</v>
      </c>
      <c r="P31" s="20">
        <f t="shared" si="23"/>
        <v>792.5</v>
      </c>
      <c r="Q31" s="6">
        <f t="shared" si="24"/>
        <v>350</v>
      </c>
      <c r="R31" s="5">
        <f t="shared" si="25"/>
        <v>165</v>
      </c>
      <c r="S31" s="5">
        <f t="shared" si="26"/>
        <v>37.5</v>
      </c>
      <c r="T31" s="5">
        <f t="shared" si="27"/>
        <v>90</v>
      </c>
      <c r="U31" s="5">
        <f t="shared" si="28"/>
        <v>0</v>
      </c>
      <c r="V31" s="5">
        <f t="shared" si="29"/>
        <v>150</v>
      </c>
      <c r="W31" s="8">
        <f t="shared" si="30"/>
        <v>792.5</v>
      </c>
    </row>
    <row r="32" spans="1:24" ht="16.2" customHeight="1">
      <c r="A32" s="94">
        <v>23</v>
      </c>
      <c r="B32" s="24">
        <v>43916</v>
      </c>
      <c r="C32" s="28" t="s">
        <v>46</v>
      </c>
      <c r="D32" s="83" t="s">
        <v>156</v>
      </c>
      <c r="E32" s="32" t="s">
        <v>108</v>
      </c>
      <c r="F32" s="28" t="s">
        <v>105</v>
      </c>
      <c r="G32" s="33" t="s">
        <v>131</v>
      </c>
      <c r="H32" s="33" t="s">
        <v>149</v>
      </c>
      <c r="I32" s="44"/>
      <c r="J32" s="6">
        <v>5</v>
      </c>
      <c r="K32" s="5">
        <v>2.2000000000000002</v>
      </c>
      <c r="L32" s="5">
        <v>1.2</v>
      </c>
      <c r="M32" s="5">
        <v>2</v>
      </c>
      <c r="N32" s="5"/>
      <c r="O32" s="5"/>
      <c r="P32" s="20">
        <f t="shared" si="23"/>
        <v>635</v>
      </c>
      <c r="Q32" s="6">
        <f t="shared" si="24"/>
        <v>350</v>
      </c>
      <c r="R32" s="5">
        <f t="shared" si="25"/>
        <v>165</v>
      </c>
      <c r="S32" s="5">
        <f t="shared" si="26"/>
        <v>30</v>
      </c>
      <c r="T32" s="5">
        <f t="shared" si="27"/>
        <v>90</v>
      </c>
      <c r="U32" s="5">
        <f t="shared" si="28"/>
        <v>0</v>
      </c>
      <c r="V32" s="5">
        <f t="shared" si="29"/>
        <v>0</v>
      </c>
      <c r="W32" s="8">
        <f t="shared" si="30"/>
        <v>635</v>
      </c>
      <c r="X32" s="76"/>
    </row>
    <row r="33" spans="1:24" ht="14.4" customHeight="1">
      <c r="A33" s="94">
        <v>24</v>
      </c>
      <c r="B33" s="24">
        <v>43917</v>
      </c>
      <c r="C33" s="28" t="s">
        <v>7</v>
      </c>
      <c r="D33" s="86" t="s">
        <v>23</v>
      </c>
      <c r="E33" s="91" t="s">
        <v>109</v>
      </c>
      <c r="F33" s="86" t="s">
        <v>110</v>
      </c>
      <c r="G33" s="87" t="s">
        <v>111</v>
      </c>
      <c r="H33" s="92" t="s">
        <v>134</v>
      </c>
      <c r="I33" s="44" t="s">
        <v>44</v>
      </c>
      <c r="J33" s="6">
        <v>5</v>
      </c>
      <c r="K33" s="6">
        <v>2</v>
      </c>
      <c r="L33" s="6">
        <v>1.7</v>
      </c>
      <c r="M33" s="6">
        <v>2.2000000000000002</v>
      </c>
      <c r="N33" s="6">
        <v>1</v>
      </c>
      <c r="O33" s="6"/>
      <c r="P33" s="35">
        <f t="shared" si="23"/>
        <v>701.5</v>
      </c>
      <c r="Q33" s="6">
        <f t="shared" si="24"/>
        <v>350</v>
      </c>
      <c r="R33" s="5">
        <f t="shared" si="25"/>
        <v>150</v>
      </c>
      <c r="S33" s="5">
        <f t="shared" si="26"/>
        <v>42.5</v>
      </c>
      <c r="T33" s="5">
        <f t="shared" si="27"/>
        <v>99.000000000000014</v>
      </c>
      <c r="U33" s="5">
        <f t="shared" si="28"/>
        <v>60</v>
      </c>
      <c r="V33" s="5">
        <f t="shared" si="29"/>
        <v>0</v>
      </c>
      <c r="W33" s="8">
        <f t="shared" si="30"/>
        <v>701.5</v>
      </c>
    </row>
    <row r="34" spans="1:24" ht="12.6" customHeight="1">
      <c r="A34" s="94">
        <v>25</v>
      </c>
      <c r="B34" s="24">
        <v>43920</v>
      </c>
      <c r="C34" s="28" t="s">
        <v>42</v>
      </c>
      <c r="D34" s="32" t="s">
        <v>23</v>
      </c>
      <c r="E34" s="32" t="s">
        <v>152</v>
      </c>
      <c r="F34" s="88" t="s">
        <v>71</v>
      </c>
      <c r="G34" s="32" t="s">
        <v>144</v>
      </c>
      <c r="H34" s="93" t="s">
        <v>145</v>
      </c>
      <c r="I34" s="44"/>
      <c r="J34" s="6">
        <v>5</v>
      </c>
      <c r="K34" s="70">
        <v>2.2000000000000002</v>
      </c>
      <c r="L34" s="70">
        <v>1.5</v>
      </c>
      <c r="M34" s="70">
        <v>2.5</v>
      </c>
      <c r="N34" s="70"/>
      <c r="O34" s="70"/>
      <c r="P34" s="35">
        <f t="shared" si="23"/>
        <v>665</v>
      </c>
      <c r="Q34" s="6">
        <f t="shared" si="24"/>
        <v>350</v>
      </c>
      <c r="R34" s="5">
        <f t="shared" si="25"/>
        <v>165</v>
      </c>
      <c r="S34" s="5">
        <f t="shared" si="26"/>
        <v>37.5</v>
      </c>
      <c r="T34" s="5">
        <f t="shared" si="27"/>
        <v>112.5</v>
      </c>
      <c r="U34" s="5">
        <f t="shared" si="28"/>
        <v>0</v>
      </c>
      <c r="V34" s="5">
        <f t="shared" si="29"/>
        <v>0</v>
      </c>
      <c r="W34" s="71">
        <f t="shared" ref="W34:W35" si="31">SUM(Q34:V34)</f>
        <v>665</v>
      </c>
      <c r="X34" s="76"/>
    </row>
    <row r="35" spans="1:24" ht="12" customHeight="1">
      <c r="A35" s="94">
        <v>26</v>
      </c>
      <c r="B35" s="24">
        <v>43921</v>
      </c>
      <c r="C35" s="28" t="s">
        <v>4</v>
      </c>
      <c r="D35" s="32" t="s">
        <v>93</v>
      </c>
      <c r="E35" s="32" t="s">
        <v>153</v>
      </c>
      <c r="F35" s="32" t="s">
        <v>54</v>
      </c>
      <c r="G35" s="32" t="s">
        <v>51</v>
      </c>
      <c r="H35" s="32" t="s">
        <v>146</v>
      </c>
      <c r="I35" s="39" t="s">
        <v>44</v>
      </c>
      <c r="J35" s="74">
        <v>5</v>
      </c>
      <c r="K35" s="72">
        <v>2</v>
      </c>
      <c r="L35" s="72">
        <v>1.5</v>
      </c>
      <c r="M35" s="72">
        <v>2.4</v>
      </c>
      <c r="N35" s="72">
        <v>1</v>
      </c>
      <c r="O35" s="72"/>
      <c r="P35" s="20">
        <f t="shared" si="23"/>
        <v>705.5</v>
      </c>
      <c r="Q35" s="78">
        <f t="shared" si="24"/>
        <v>350</v>
      </c>
      <c r="R35" s="78">
        <f t="shared" si="25"/>
        <v>150</v>
      </c>
      <c r="S35" s="78">
        <f t="shared" si="26"/>
        <v>37.5</v>
      </c>
      <c r="T35" s="78">
        <f t="shared" si="27"/>
        <v>108</v>
      </c>
      <c r="U35" s="78">
        <f t="shared" si="28"/>
        <v>60</v>
      </c>
      <c r="V35" s="78">
        <f t="shared" si="29"/>
        <v>0</v>
      </c>
      <c r="W35" s="73">
        <f t="shared" si="31"/>
        <v>705.5</v>
      </c>
      <c r="X35" s="76"/>
    </row>
    <row r="36" spans="1:24" ht="16.2" customHeight="1">
      <c r="A36" s="119" t="s">
        <v>43</v>
      </c>
      <c r="B36" s="120"/>
      <c r="C36" s="120"/>
      <c r="D36" s="120"/>
      <c r="E36" s="120"/>
      <c r="F36" s="120"/>
      <c r="G36" s="120"/>
      <c r="H36" s="120"/>
      <c r="I36" s="34"/>
      <c r="J36" s="62">
        <f t="shared" ref="J36:W36" si="32">SUM(J10:J35)/25</f>
        <v>5</v>
      </c>
      <c r="K36" s="62">
        <f t="shared" si="32"/>
        <v>2.1080000000000005</v>
      </c>
      <c r="L36" s="62">
        <f t="shared" si="32"/>
        <v>1.5360000000000003</v>
      </c>
      <c r="M36" s="62">
        <f t="shared" si="32"/>
        <v>2.1760000000000002</v>
      </c>
      <c r="N36" s="62">
        <f t="shared" si="32"/>
        <v>0.4</v>
      </c>
      <c r="O36" s="62">
        <f t="shared" si="32"/>
        <v>0.2</v>
      </c>
      <c r="P36" s="46">
        <f t="shared" si="32"/>
        <v>695.8</v>
      </c>
      <c r="Q36" s="63">
        <f t="shared" si="32"/>
        <v>349.6</v>
      </c>
      <c r="R36" s="63">
        <f t="shared" si="32"/>
        <v>156.18</v>
      </c>
      <c r="S36" s="63">
        <f t="shared" si="32"/>
        <v>39.299999999999997</v>
      </c>
      <c r="T36" s="63">
        <f t="shared" si="32"/>
        <v>97.92</v>
      </c>
      <c r="U36" s="63">
        <f t="shared" si="32"/>
        <v>24</v>
      </c>
      <c r="V36" s="62">
        <f t="shared" si="32"/>
        <v>28.8</v>
      </c>
      <c r="W36" s="64">
        <f t="shared" si="32"/>
        <v>695.8</v>
      </c>
      <c r="X36" s="77"/>
    </row>
    <row r="37" spans="1:24">
      <c r="A37" s="2" t="s">
        <v>15</v>
      </c>
      <c r="B37" s="47"/>
      <c r="C37" s="47"/>
      <c r="D37" s="47"/>
      <c r="E37" s="47"/>
      <c r="F37" s="47"/>
      <c r="G37" s="47"/>
      <c r="H37" s="48"/>
      <c r="I37" s="48"/>
      <c r="J37" s="49"/>
      <c r="K37" s="49"/>
      <c r="L37" s="49"/>
      <c r="M37" s="49"/>
      <c r="N37" s="49"/>
      <c r="O37" s="49"/>
      <c r="P37" s="9"/>
      <c r="Q37" s="42"/>
      <c r="R37" s="43"/>
      <c r="S37" s="43"/>
      <c r="T37" s="43"/>
      <c r="U37" s="43"/>
      <c r="V37" s="43"/>
      <c r="W37" s="9"/>
    </row>
    <row r="38" spans="1:24" ht="14.4" customHeight="1">
      <c r="A38" s="1" t="s">
        <v>2</v>
      </c>
      <c r="B38" s="50"/>
      <c r="C38" s="50"/>
      <c r="D38" s="50"/>
      <c r="E38" s="50"/>
      <c r="F38" s="50"/>
      <c r="G38" s="50"/>
      <c r="H38" s="51"/>
      <c r="I38" s="51"/>
      <c r="J38" s="52"/>
      <c r="K38" s="52"/>
      <c r="L38" s="52"/>
      <c r="M38" s="52"/>
      <c r="N38" s="52"/>
      <c r="O38" s="52"/>
    </row>
    <row r="39" spans="1:24">
      <c r="A39" s="1" t="s">
        <v>3</v>
      </c>
      <c r="B39" s="50"/>
      <c r="C39" s="50"/>
      <c r="D39" s="50"/>
      <c r="E39" s="50"/>
      <c r="F39" s="50"/>
      <c r="G39" s="50"/>
      <c r="H39" s="51" t="s">
        <v>55</v>
      </c>
      <c r="I39" s="51"/>
      <c r="J39" s="52"/>
      <c r="K39" s="52"/>
      <c r="L39" s="52"/>
      <c r="M39" s="52"/>
      <c r="N39" s="52"/>
      <c r="O39" s="52"/>
    </row>
    <row r="40" spans="1:24" ht="17.25" customHeight="1">
      <c r="B40" s="121" t="s">
        <v>56</v>
      </c>
      <c r="C40" s="121"/>
      <c r="D40" s="121"/>
      <c r="E40" s="121"/>
      <c r="F40" s="121"/>
      <c r="G40" s="121"/>
      <c r="H40" s="121"/>
      <c r="I40" s="121"/>
      <c r="J40" s="121"/>
      <c r="K40" s="121"/>
      <c r="L40" s="121"/>
      <c r="M40" s="121"/>
      <c r="N40" s="121"/>
      <c r="O40" s="121"/>
    </row>
    <row r="41" spans="1:24">
      <c r="B41" s="121" t="s">
        <v>57</v>
      </c>
      <c r="C41" s="121"/>
      <c r="D41" s="121"/>
      <c r="E41" s="121"/>
      <c r="F41" s="121"/>
      <c r="G41" s="121"/>
      <c r="H41" s="121"/>
      <c r="I41" s="121"/>
      <c r="J41" s="121"/>
      <c r="K41" s="121"/>
      <c r="L41" s="121"/>
      <c r="M41" s="121"/>
      <c r="N41" s="121"/>
      <c r="O41" s="121"/>
    </row>
    <row r="42" spans="1:24" ht="52.8" customHeight="1">
      <c r="B42" s="121" t="s">
        <v>58</v>
      </c>
      <c r="C42" s="121"/>
      <c r="D42" s="121"/>
      <c r="E42" s="121"/>
      <c r="F42" s="121"/>
      <c r="G42" s="121"/>
      <c r="H42" s="121"/>
      <c r="I42" s="121"/>
      <c r="J42" s="121"/>
      <c r="K42" s="121"/>
      <c r="L42" s="121"/>
      <c r="M42" s="121"/>
      <c r="N42" s="121"/>
      <c r="O42" s="121"/>
    </row>
    <row r="43" spans="1:24" ht="52.8" customHeight="1">
      <c r="B43" s="95"/>
      <c r="C43" s="95"/>
      <c r="D43" s="95"/>
      <c r="E43" s="95"/>
      <c r="F43" s="95"/>
      <c r="G43" s="95"/>
      <c r="H43" s="95"/>
      <c r="I43" s="95"/>
      <c r="J43" s="95"/>
      <c r="K43" s="95"/>
      <c r="L43" s="95"/>
      <c r="M43" s="95"/>
      <c r="N43" s="95"/>
      <c r="O43" s="95"/>
    </row>
    <row r="44" spans="1:24" ht="52.8" customHeight="1">
      <c r="B44" s="95"/>
      <c r="C44" s="95"/>
      <c r="D44" s="95"/>
      <c r="E44" s="95"/>
      <c r="F44" s="95"/>
      <c r="G44" s="95"/>
      <c r="H44" s="95"/>
      <c r="I44" s="95"/>
      <c r="J44" s="95"/>
      <c r="K44" s="95"/>
      <c r="L44" s="95"/>
      <c r="M44" s="95"/>
      <c r="N44" s="95"/>
      <c r="O44" s="95"/>
    </row>
    <row r="45" spans="1:24" ht="24.6">
      <c r="A45" s="11" t="s">
        <v>140</v>
      </c>
      <c r="B45" s="7"/>
      <c r="C45" s="7"/>
      <c r="D45" s="7"/>
      <c r="E45" s="7"/>
      <c r="F45" s="7"/>
      <c r="G45" s="7"/>
      <c r="H45" s="7"/>
      <c r="I45" s="7"/>
    </row>
    <row r="46" spans="1:24" ht="17.399999999999999">
      <c r="A46" s="107" t="s">
        <v>162</v>
      </c>
      <c r="B46" s="107"/>
      <c r="C46" s="107"/>
      <c r="D46" s="107"/>
      <c r="E46" s="107"/>
      <c r="F46" s="107"/>
      <c r="G46" s="107"/>
      <c r="H46" s="107"/>
      <c r="I46" s="107"/>
      <c r="J46" s="107"/>
      <c r="K46" s="107"/>
      <c r="N46" s="3"/>
    </row>
    <row r="47" spans="1:24" ht="18" thickBot="1">
      <c r="A47" s="12" t="s">
        <v>25</v>
      </c>
    </row>
    <row r="48" spans="1:24" ht="48" customHeight="1">
      <c r="A48" s="17" t="s">
        <v>26</v>
      </c>
      <c r="B48" s="108" t="s">
        <v>27</v>
      </c>
      <c r="C48" s="108"/>
      <c r="D48" s="108"/>
      <c r="E48" s="53" t="s">
        <v>28</v>
      </c>
      <c r="F48" s="45" t="s">
        <v>29</v>
      </c>
      <c r="G48" s="21" t="s">
        <v>41</v>
      </c>
      <c r="H48" s="108" t="s">
        <v>30</v>
      </c>
      <c r="I48" s="108"/>
      <c r="J48" s="108"/>
      <c r="K48" s="108"/>
      <c r="L48" s="108"/>
    </row>
    <row r="49" spans="1:12" ht="30" customHeight="1">
      <c r="A49" s="22" t="s">
        <v>31</v>
      </c>
      <c r="B49" s="98"/>
      <c r="C49" s="98"/>
      <c r="D49" s="98"/>
      <c r="E49" s="10"/>
      <c r="F49" s="10"/>
      <c r="G49" s="10"/>
      <c r="H49" s="98" t="s">
        <v>32</v>
      </c>
      <c r="I49" s="98"/>
      <c r="J49" s="98"/>
      <c r="K49" s="98"/>
      <c r="L49" s="98"/>
    </row>
    <row r="50" spans="1:12" ht="30" customHeight="1" thickBot="1">
      <c r="A50" s="23" t="s">
        <v>33</v>
      </c>
      <c r="B50" s="98"/>
      <c r="C50" s="98"/>
      <c r="D50" s="98"/>
      <c r="E50" s="10"/>
      <c r="F50" s="10"/>
      <c r="G50" s="10"/>
      <c r="H50" s="98" t="s">
        <v>32</v>
      </c>
      <c r="I50" s="98"/>
      <c r="J50" s="98"/>
      <c r="K50" s="98"/>
      <c r="L50" s="98"/>
    </row>
    <row r="51" spans="1:12" ht="30" customHeight="1" thickBot="1">
      <c r="A51" s="23" t="s">
        <v>34</v>
      </c>
      <c r="B51" s="98"/>
      <c r="C51" s="98"/>
      <c r="D51" s="98"/>
      <c r="E51" s="10"/>
      <c r="F51" s="10"/>
      <c r="G51" s="10"/>
      <c r="H51" s="98" t="s">
        <v>32</v>
      </c>
      <c r="I51" s="98"/>
      <c r="J51" s="98"/>
      <c r="K51" s="98"/>
      <c r="L51" s="98"/>
    </row>
    <row r="52" spans="1:12" ht="30" customHeight="1" thickBot="1">
      <c r="A52" s="23" t="s">
        <v>35</v>
      </c>
      <c r="B52" s="98"/>
      <c r="C52" s="98"/>
      <c r="D52" s="98"/>
      <c r="E52" s="10"/>
      <c r="F52" s="10"/>
      <c r="G52" s="10"/>
      <c r="H52" s="98" t="s">
        <v>32</v>
      </c>
      <c r="I52" s="98"/>
      <c r="J52" s="98"/>
      <c r="K52" s="98"/>
      <c r="L52" s="98"/>
    </row>
    <row r="53" spans="1:12" ht="30" customHeight="1" thickBot="1">
      <c r="A53" s="23" t="s">
        <v>14</v>
      </c>
      <c r="B53" s="98"/>
      <c r="C53" s="98"/>
      <c r="D53" s="98"/>
      <c r="E53" s="10"/>
      <c r="F53" s="10"/>
      <c r="G53" s="10"/>
      <c r="H53" s="98" t="s">
        <v>32</v>
      </c>
      <c r="I53" s="98"/>
      <c r="J53" s="98"/>
      <c r="K53" s="98"/>
      <c r="L53" s="98"/>
    </row>
    <row r="54" spans="1:12" ht="30" customHeight="1" thickBot="1">
      <c r="A54" s="23" t="s">
        <v>36</v>
      </c>
      <c r="B54" s="98"/>
      <c r="C54" s="98"/>
      <c r="D54" s="98"/>
      <c r="E54" s="13"/>
      <c r="F54" s="10"/>
      <c r="G54" s="10"/>
      <c r="H54" s="99"/>
      <c r="I54" s="100"/>
      <c r="J54" s="100"/>
      <c r="K54" s="100"/>
      <c r="L54" s="101"/>
    </row>
    <row r="55" spans="1:12" ht="17.399999999999999">
      <c r="A55" s="14" t="s">
        <v>37</v>
      </c>
    </row>
    <row r="56" spans="1:12" ht="17.399999999999999">
      <c r="A56" s="14" t="s">
        <v>40</v>
      </c>
    </row>
    <row r="57" spans="1:12" ht="17.399999999999999">
      <c r="A57" s="14" t="s">
        <v>38</v>
      </c>
    </row>
    <row r="58" spans="1:12" ht="17.399999999999999">
      <c r="A58" s="15" t="s">
        <v>39</v>
      </c>
    </row>
    <row r="60" spans="1:12">
      <c r="A60" s="16"/>
    </row>
    <row r="61" spans="1:12" ht="24.6">
      <c r="A61" s="11" t="str">
        <f>A45:I45</f>
        <v xml:space="preserve">       台南市安順國小109.2-3月份學校供應量反映表</v>
      </c>
      <c r="B61" s="19"/>
      <c r="C61" s="19"/>
      <c r="D61" s="19"/>
      <c r="E61" s="19"/>
      <c r="F61" s="19"/>
      <c r="G61" s="19"/>
      <c r="H61" s="19"/>
      <c r="I61" s="18"/>
      <c r="J61" s="18"/>
    </row>
    <row r="62" spans="1:12" ht="17.399999999999999">
      <c r="A62" s="107" t="str">
        <f>A46</f>
        <v xml:space="preserve">                                           班級：                            調查日期：  109年 2月25日</v>
      </c>
      <c r="B62" s="107"/>
      <c r="C62" s="107"/>
      <c r="D62" s="107"/>
      <c r="E62" s="107"/>
      <c r="F62" s="107"/>
      <c r="G62" s="107"/>
      <c r="H62" s="107"/>
      <c r="I62" s="107"/>
      <c r="J62" s="107"/>
      <c r="K62" s="107"/>
    </row>
    <row r="63" spans="1:12" ht="18" thickBot="1">
      <c r="A63" s="12" t="s">
        <v>25</v>
      </c>
    </row>
    <row r="64" spans="1:12" ht="36" customHeight="1">
      <c r="A64" s="17" t="s">
        <v>26</v>
      </c>
      <c r="B64" s="108" t="s">
        <v>27</v>
      </c>
      <c r="C64" s="108"/>
      <c r="D64" s="108"/>
      <c r="E64" s="53" t="s">
        <v>28</v>
      </c>
      <c r="F64" s="45" t="s">
        <v>29</v>
      </c>
      <c r="G64" s="21" t="s">
        <v>41</v>
      </c>
      <c r="H64" s="108" t="s">
        <v>30</v>
      </c>
      <c r="I64" s="108"/>
      <c r="J64" s="108"/>
      <c r="K64" s="108"/>
      <c r="L64" s="108"/>
    </row>
    <row r="65" spans="1:12" ht="30" customHeight="1">
      <c r="A65" s="22" t="s">
        <v>31</v>
      </c>
      <c r="B65" s="98"/>
      <c r="C65" s="98"/>
      <c r="D65" s="98"/>
      <c r="E65" s="10"/>
      <c r="F65" s="10"/>
      <c r="G65" s="10"/>
      <c r="H65" s="98" t="s">
        <v>32</v>
      </c>
      <c r="I65" s="98"/>
      <c r="J65" s="98"/>
      <c r="K65" s="98"/>
      <c r="L65" s="98"/>
    </row>
    <row r="66" spans="1:12" ht="30" customHeight="1" thickBot="1">
      <c r="A66" s="23" t="s">
        <v>33</v>
      </c>
      <c r="B66" s="98"/>
      <c r="C66" s="98"/>
      <c r="D66" s="98"/>
      <c r="E66" s="10"/>
      <c r="F66" s="10"/>
      <c r="G66" s="10"/>
      <c r="H66" s="98" t="s">
        <v>32</v>
      </c>
      <c r="I66" s="98"/>
      <c r="J66" s="98"/>
      <c r="K66" s="98"/>
      <c r="L66" s="98"/>
    </row>
    <row r="67" spans="1:12" ht="30" customHeight="1" thickBot="1">
      <c r="A67" s="23" t="s">
        <v>34</v>
      </c>
      <c r="B67" s="98"/>
      <c r="C67" s="98"/>
      <c r="D67" s="98"/>
      <c r="E67" s="10"/>
      <c r="F67" s="10"/>
      <c r="G67" s="10"/>
      <c r="H67" s="98" t="s">
        <v>32</v>
      </c>
      <c r="I67" s="98"/>
      <c r="J67" s="98"/>
      <c r="K67" s="98"/>
      <c r="L67" s="98"/>
    </row>
    <row r="68" spans="1:12" ht="30" customHeight="1" thickBot="1">
      <c r="A68" s="23" t="s">
        <v>35</v>
      </c>
      <c r="B68" s="98"/>
      <c r="C68" s="98"/>
      <c r="D68" s="98"/>
      <c r="E68" s="10"/>
      <c r="F68" s="10"/>
      <c r="G68" s="10"/>
      <c r="H68" s="98" t="s">
        <v>32</v>
      </c>
      <c r="I68" s="98"/>
      <c r="J68" s="98"/>
      <c r="K68" s="98"/>
      <c r="L68" s="98"/>
    </row>
    <row r="69" spans="1:12" ht="27.75" customHeight="1" thickBot="1">
      <c r="A69" s="23" t="s">
        <v>14</v>
      </c>
      <c r="B69" s="98"/>
      <c r="C69" s="98"/>
      <c r="D69" s="98"/>
      <c r="E69" s="10"/>
      <c r="F69" s="10"/>
      <c r="G69" s="10"/>
      <c r="H69" s="98" t="s">
        <v>32</v>
      </c>
      <c r="I69" s="98"/>
      <c r="J69" s="98"/>
      <c r="K69" s="98"/>
      <c r="L69" s="98"/>
    </row>
    <row r="70" spans="1:12" ht="28.5" customHeight="1" thickBot="1">
      <c r="A70" s="23" t="s">
        <v>36</v>
      </c>
      <c r="B70" s="98"/>
      <c r="C70" s="98"/>
      <c r="D70" s="98"/>
      <c r="E70" s="13"/>
      <c r="F70" s="10"/>
      <c r="G70" s="10"/>
      <c r="H70" s="99"/>
      <c r="I70" s="100"/>
      <c r="J70" s="100"/>
      <c r="K70" s="100"/>
      <c r="L70" s="101"/>
    </row>
    <row r="71" spans="1:12" ht="23.25" customHeight="1">
      <c r="A71" s="14" t="s">
        <v>37</v>
      </c>
    </row>
    <row r="72" spans="1:12" ht="24.75" customHeight="1">
      <c r="A72" s="14" t="s">
        <v>40</v>
      </c>
    </row>
    <row r="73" spans="1:12" ht="27.75" customHeight="1">
      <c r="A73" s="14" t="s">
        <v>38</v>
      </c>
    </row>
    <row r="74" spans="1:12" ht="27" customHeight="1">
      <c r="A74" s="15" t="s">
        <v>39</v>
      </c>
    </row>
  </sheetData>
  <mergeCells count="65">
    <mergeCell ref="A1:C6"/>
    <mergeCell ref="H3:P3"/>
    <mergeCell ref="V7:V9"/>
    <mergeCell ref="W7:W9"/>
    <mergeCell ref="A8:A9"/>
    <mergeCell ref="B8:B9"/>
    <mergeCell ref="C8:C9"/>
    <mergeCell ref="D8:D9"/>
    <mergeCell ref="E8:E9"/>
    <mergeCell ref="F8:F9"/>
    <mergeCell ref="G8:G9"/>
    <mergeCell ref="H8:H9"/>
    <mergeCell ref="A7:O7"/>
    <mergeCell ref="Q7:Q9"/>
    <mergeCell ref="R7:R9"/>
    <mergeCell ref="S7:S9"/>
    <mergeCell ref="T7:T9"/>
    <mergeCell ref="U7:U9"/>
    <mergeCell ref="B48:D48"/>
    <mergeCell ref="H48:L48"/>
    <mergeCell ref="N8:N9"/>
    <mergeCell ref="O8:O9"/>
    <mergeCell ref="P8:P9"/>
    <mergeCell ref="D26:E26"/>
    <mergeCell ref="J8:J9"/>
    <mergeCell ref="K8:K9"/>
    <mergeCell ref="L8:L9"/>
    <mergeCell ref="M8:M9"/>
    <mergeCell ref="A36:H36"/>
    <mergeCell ref="B40:O40"/>
    <mergeCell ref="B41:O41"/>
    <mergeCell ref="B42:O42"/>
    <mergeCell ref="A46:K46"/>
    <mergeCell ref="B49:D49"/>
    <mergeCell ref="H49:L49"/>
    <mergeCell ref="B50:D50"/>
    <mergeCell ref="H50:L50"/>
    <mergeCell ref="B51:D51"/>
    <mergeCell ref="H51:L51"/>
    <mergeCell ref="B65:D65"/>
    <mergeCell ref="H65:L65"/>
    <mergeCell ref="B66:D66"/>
    <mergeCell ref="H66:L66"/>
    <mergeCell ref="B52:D52"/>
    <mergeCell ref="H52:L52"/>
    <mergeCell ref="B53:D53"/>
    <mergeCell ref="H53:L53"/>
    <mergeCell ref="B54:D54"/>
    <mergeCell ref="H54:L54"/>
    <mergeCell ref="H6:P6"/>
    <mergeCell ref="B70:D70"/>
    <mergeCell ref="H70:L70"/>
    <mergeCell ref="D1:G3"/>
    <mergeCell ref="D4:G5"/>
    <mergeCell ref="H1:P1"/>
    <mergeCell ref="H2:P2"/>
    <mergeCell ref="B67:D67"/>
    <mergeCell ref="H67:L67"/>
    <mergeCell ref="B68:D68"/>
    <mergeCell ref="H68:L68"/>
    <mergeCell ref="B69:D69"/>
    <mergeCell ref="H69:L69"/>
    <mergeCell ref="A62:K62"/>
    <mergeCell ref="B64:D64"/>
    <mergeCell ref="H64:L64"/>
  </mergeCells>
  <phoneticPr fontId="2" type="noConversion"/>
  <hyperlinks>
    <hyperlink ref="D4" r:id="rId1"/>
  </hyperlinks>
  <pageMargins left="0.31496062992125984" right="0.11811023622047245" top="0.23622047244094491" bottom="0.15748031496062992" header="0.31496062992125984" footer="0.31496062992125984"/>
  <pageSetup paperSize="9" orientation="portrait" horizont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109.2-3 (QRCode)</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2020-02-20T04:13:52Z</cp:lastPrinted>
  <dcterms:created xsi:type="dcterms:W3CDTF">2011-03-30T01:26:20Z</dcterms:created>
  <dcterms:modified xsi:type="dcterms:W3CDTF">2020-02-21T03:42:19Z</dcterms:modified>
</cp:coreProperties>
</file>