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2" windowWidth="15096" windowHeight="7896" activeTab="1"/>
  </bookViews>
  <sheets>
    <sheet name="107.1" sheetId="4" r:id="rId1"/>
    <sheet name="107.1 (QRCode)" sheetId="5" r:id="rId2"/>
    <sheet name="107.1 素 " sheetId="7" r:id="rId3"/>
  </sheets>
  <calcPr calcId="125725"/>
</workbook>
</file>

<file path=xl/calcChain.xml><?xml version="1.0" encoding="utf-8"?>
<calcChain xmlns="http://schemas.openxmlformats.org/spreadsheetml/2006/main">
  <c r="O23" i="7"/>
  <c r="N23"/>
  <c r="M23"/>
  <c r="L23"/>
  <c r="K23"/>
  <c r="J23"/>
  <c r="S22"/>
  <c r="R22"/>
  <c r="Q22"/>
  <c r="V21"/>
  <c r="U21"/>
  <c r="T21"/>
  <c r="S21"/>
  <c r="R21"/>
  <c r="Q21"/>
  <c r="V20"/>
  <c r="U20"/>
  <c r="T20"/>
  <c r="S20"/>
  <c r="R20"/>
  <c r="Q20"/>
  <c r="V19"/>
  <c r="U19"/>
  <c r="T19"/>
  <c r="S19"/>
  <c r="R19"/>
  <c r="Q19"/>
  <c r="V18"/>
  <c r="U18"/>
  <c r="T18"/>
  <c r="S18"/>
  <c r="R18"/>
  <c r="Q18"/>
  <c r="V17"/>
  <c r="U17"/>
  <c r="T17"/>
  <c r="S17"/>
  <c r="R17"/>
  <c r="Q17"/>
  <c r="V16"/>
  <c r="U16"/>
  <c r="T16"/>
  <c r="S16"/>
  <c r="R16"/>
  <c r="Q16"/>
  <c r="V15"/>
  <c r="U15"/>
  <c r="T15"/>
  <c r="S15"/>
  <c r="R15"/>
  <c r="Q15"/>
  <c r="V14"/>
  <c r="U14"/>
  <c r="T14"/>
  <c r="S14"/>
  <c r="R14"/>
  <c r="Q14"/>
  <c r="V13"/>
  <c r="U13"/>
  <c r="T13"/>
  <c r="S13"/>
  <c r="R13"/>
  <c r="Q13"/>
  <c r="V12"/>
  <c r="U12"/>
  <c r="T12"/>
  <c r="S12"/>
  <c r="R12"/>
  <c r="Q12"/>
  <c r="V11"/>
  <c r="U11"/>
  <c r="T11"/>
  <c r="S11"/>
  <c r="R11"/>
  <c r="Q11"/>
  <c r="V10"/>
  <c r="V23" s="1"/>
  <c r="U10"/>
  <c r="U23" s="1"/>
  <c r="T10"/>
  <c r="S10"/>
  <c r="S23" s="1"/>
  <c r="R10"/>
  <c r="R23" s="1"/>
  <c r="Q10"/>
  <c r="A50"/>
  <c r="A49"/>
  <c r="V22" i="5"/>
  <c r="U22"/>
  <c r="T22"/>
  <c r="S22"/>
  <c r="R22"/>
  <c r="Q22"/>
  <c r="P22"/>
  <c r="O22"/>
  <c r="N22"/>
  <c r="M22"/>
  <c r="L22"/>
  <c r="K22"/>
  <c r="J22"/>
  <c r="Q21"/>
  <c r="R21"/>
  <c r="S21"/>
  <c r="O27" i="4"/>
  <c r="N27"/>
  <c r="M27"/>
  <c r="L27"/>
  <c r="K27"/>
  <c r="J27"/>
  <c r="W11" i="7" l="1"/>
  <c r="P11" s="1"/>
  <c r="W13"/>
  <c r="P13" s="1"/>
  <c r="W15"/>
  <c r="P15" s="1"/>
  <c r="W17"/>
  <c r="P17" s="1"/>
  <c r="W19"/>
  <c r="P19" s="1"/>
  <c r="W21"/>
  <c r="P21" s="1"/>
  <c r="W10"/>
  <c r="P10" s="1"/>
  <c r="W12"/>
  <c r="P12" s="1"/>
  <c r="W14"/>
  <c r="P14" s="1"/>
  <c r="W16"/>
  <c r="P16" s="1"/>
  <c r="W18"/>
  <c r="P18" s="1"/>
  <c r="W20"/>
  <c r="P20" s="1"/>
  <c r="W22"/>
  <c r="P22" s="1"/>
  <c r="T23"/>
  <c r="Q23"/>
  <c r="W22" i="5"/>
  <c r="W21"/>
  <c r="P21" s="1"/>
  <c r="A49"/>
  <c r="A48"/>
  <c r="V20"/>
  <c r="U20"/>
  <c r="T20"/>
  <c r="S20"/>
  <c r="R20"/>
  <c r="Q20"/>
  <c r="V19"/>
  <c r="U19"/>
  <c r="T19"/>
  <c r="S19"/>
  <c r="R19"/>
  <c r="Q19"/>
  <c r="V18"/>
  <c r="U18"/>
  <c r="T18"/>
  <c r="S18"/>
  <c r="R18"/>
  <c r="Q18"/>
  <c r="V17"/>
  <c r="U17"/>
  <c r="T17"/>
  <c r="S17"/>
  <c r="R17"/>
  <c r="Q17"/>
  <c r="V16"/>
  <c r="U16"/>
  <c r="T16"/>
  <c r="S16"/>
  <c r="R16"/>
  <c r="Q16"/>
  <c r="V15"/>
  <c r="U15"/>
  <c r="T15"/>
  <c r="S15"/>
  <c r="R15"/>
  <c r="Q15"/>
  <c r="V14"/>
  <c r="U14"/>
  <c r="T14"/>
  <c r="S14"/>
  <c r="R14"/>
  <c r="Q14"/>
  <c r="V13"/>
  <c r="U13"/>
  <c r="T13"/>
  <c r="S13"/>
  <c r="R13"/>
  <c r="Q13"/>
  <c r="V12"/>
  <c r="U12"/>
  <c r="T12"/>
  <c r="S12"/>
  <c r="R12"/>
  <c r="Q12"/>
  <c r="V11"/>
  <c r="U11"/>
  <c r="T11"/>
  <c r="S11"/>
  <c r="R11"/>
  <c r="Q11"/>
  <c r="V10"/>
  <c r="U10"/>
  <c r="T10"/>
  <c r="S10"/>
  <c r="R10"/>
  <c r="Q10"/>
  <c r="V9"/>
  <c r="U9"/>
  <c r="T9"/>
  <c r="S9"/>
  <c r="R9"/>
  <c r="Q9"/>
  <c r="V23" i="4"/>
  <c r="U23"/>
  <c r="T23"/>
  <c r="S23"/>
  <c r="R23"/>
  <c r="Q23"/>
  <c r="V22"/>
  <c r="U22"/>
  <c r="T22"/>
  <c r="S22"/>
  <c r="R22"/>
  <c r="Q22"/>
  <c r="V25"/>
  <c r="U25"/>
  <c r="T25"/>
  <c r="S25"/>
  <c r="R25"/>
  <c r="Q25"/>
  <c r="V24"/>
  <c r="U24"/>
  <c r="T24"/>
  <c r="S24"/>
  <c r="R24"/>
  <c r="Q24"/>
  <c r="W23" i="7" l="1"/>
  <c r="P23"/>
  <c r="W24" i="4"/>
  <c r="P24" s="1"/>
  <c r="W10" i="5"/>
  <c r="P10" s="1"/>
  <c r="W12"/>
  <c r="P12" s="1"/>
  <c r="W14"/>
  <c r="P14" s="1"/>
  <c r="W18"/>
  <c r="P18" s="1"/>
  <c r="W22" i="4"/>
  <c r="P22" s="1"/>
  <c r="W25"/>
  <c r="P25" s="1"/>
  <c r="W16" i="5"/>
  <c r="P16" s="1"/>
  <c r="W23" i="4"/>
  <c r="P23" s="1"/>
  <c r="W11" i="5"/>
  <c r="P11" s="1"/>
  <c r="W13"/>
  <c r="P13" s="1"/>
  <c r="W15"/>
  <c r="P15" s="1"/>
  <c r="W17"/>
  <c r="P17" s="1"/>
  <c r="W19"/>
  <c r="P19" s="1"/>
  <c r="W9"/>
  <c r="P9" s="1"/>
  <c r="W20"/>
  <c r="P20" s="1"/>
  <c r="R26" i="4" l="1"/>
  <c r="S26"/>
  <c r="Q26"/>
  <c r="W26" s="1"/>
  <c r="P26" s="1"/>
  <c r="V21"/>
  <c r="U21"/>
  <c r="T21"/>
  <c r="S21"/>
  <c r="R21"/>
  <c r="Q21"/>
  <c r="V20"/>
  <c r="U20"/>
  <c r="T20"/>
  <c r="S20"/>
  <c r="R20"/>
  <c r="Q20"/>
  <c r="V19"/>
  <c r="U19"/>
  <c r="T19"/>
  <c r="S19"/>
  <c r="R19"/>
  <c r="Q19"/>
  <c r="V18"/>
  <c r="U18"/>
  <c r="T18"/>
  <c r="S18"/>
  <c r="R18"/>
  <c r="Q18"/>
  <c r="V17"/>
  <c r="U17"/>
  <c r="T17"/>
  <c r="S17"/>
  <c r="R17"/>
  <c r="Q17"/>
  <c r="V16"/>
  <c r="U16"/>
  <c r="T16"/>
  <c r="S16"/>
  <c r="R16"/>
  <c r="Q16"/>
  <c r="V15"/>
  <c r="U15"/>
  <c r="T15"/>
  <c r="S15"/>
  <c r="R15"/>
  <c r="Q15"/>
  <c r="V14"/>
  <c r="U14"/>
  <c r="T14"/>
  <c r="S14"/>
  <c r="R14"/>
  <c r="Q14"/>
  <c r="V13"/>
  <c r="U13"/>
  <c r="T13"/>
  <c r="S13"/>
  <c r="R13"/>
  <c r="Q13"/>
  <c r="V12"/>
  <c r="U12"/>
  <c r="T12"/>
  <c r="S12"/>
  <c r="R12"/>
  <c r="Q12"/>
  <c r="V11"/>
  <c r="U11"/>
  <c r="T11"/>
  <c r="S11"/>
  <c r="R11"/>
  <c r="Q11"/>
  <c r="V10"/>
  <c r="U10"/>
  <c r="U27" s="1"/>
  <c r="T10"/>
  <c r="T27" s="1"/>
  <c r="S10"/>
  <c r="R10"/>
  <c r="Q10"/>
  <c r="Q27" s="1"/>
  <c r="A54"/>
  <c r="A53"/>
  <c r="V27" l="1"/>
  <c r="R27"/>
  <c r="W27" s="1"/>
  <c r="S27"/>
  <c r="W11"/>
  <c r="P11" s="1"/>
  <c r="W13"/>
  <c r="P13" s="1"/>
  <c r="W15"/>
  <c r="P15" s="1"/>
  <c r="W17"/>
  <c r="P17" s="1"/>
  <c r="W19"/>
  <c r="P19" s="1"/>
  <c r="W21"/>
  <c r="P21" s="1"/>
  <c r="W10"/>
  <c r="P10" s="1"/>
  <c r="W12"/>
  <c r="P12" s="1"/>
  <c r="W14"/>
  <c r="P14" s="1"/>
  <c r="W16"/>
  <c r="P16" s="1"/>
  <c r="W18"/>
  <c r="P18" s="1"/>
  <c r="W20"/>
  <c r="P20" s="1"/>
  <c r="P27" l="1"/>
</calcChain>
</file>

<file path=xl/comments1.xml><?xml version="1.0" encoding="utf-8"?>
<comments xmlns="http://schemas.openxmlformats.org/spreadsheetml/2006/main">
  <authors>
    <author>Your User Name</author>
  </authors>
  <commentList>
    <comment ref="C35" authorId="0">
      <text>
        <r>
          <rPr>
            <b/>
            <sz val="9"/>
            <color indexed="81"/>
            <rFont val="Tahoma"/>
            <family val="2"/>
          </rPr>
          <t>Your User Name:</t>
        </r>
        <r>
          <rPr>
            <sz val="9"/>
            <color indexed="81"/>
            <rFont val="Tahoma"/>
            <family val="2"/>
          </rPr>
          <t xml:space="preserve">
650+750+850/3=750
</t>
        </r>
      </text>
    </comment>
    <comment ref="E35" authorId="0">
      <text>
        <r>
          <rPr>
            <b/>
            <sz val="9"/>
            <color indexed="81"/>
            <rFont val="Tahoma"/>
            <family val="2"/>
          </rPr>
          <t>Your User Name:</t>
        </r>
        <r>
          <rPr>
            <sz val="9"/>
            <color indexed="81"/>
            <rFont val="Tahoma"/>
            <family val="2"/>
          </rPr>
          <t xml:space="preserve">
3.5+4.5+6/3=4.7</t>
        </r>
      </text>
    </comment>
    <comment ref="F35" authorId="0">
      <text>
        <r>
          <rPr>
            <b/>
            <sz val="9"/>
            <color indexed="81"/>
            <rFont val="Tahoma"/>
            <family val="2"/>
          </rPr>
          <t>Your User Name:</t>
        </r>
        <r>
          <rPr>
            <sz val="9"/>
            <color indexed="81"/>
            <rFont val="Tahoma"/>
            <family val="2"/>
          </rPr>
          <t xml:space="preserve">
2+2+2/3=2</t>
        </r>
      </text>
    </comment>
    <comment ref="H35" authorId="0">
      <text>
        <r>
          <rPr>
            <b/>
            <sz val="9"/>
            <color indexed="81"/>
            <rFont val="Tahoma"/>
            <family val="2"/>
          </rPr>
          <t>Your User Name:</t>
        </r>
        <r>
          <rPr>
            <sz val="9"/>
            <color indexed="81"/>
            <rFont val="Tahoma"/>
            <family val="2"/>
          </rPr>
          <t xml:space="preserve">
2.5+3+3/3=2.8</t>
        </r>
      </text>
    </comment>
    <comment ref="K35" authorId="0">
      <text>
        <r>
          <rPr>
            <b/>
            <sz val="9"/>
            <color indexed="81"/>
            <rFont val="Tahoma"/>
            <family val="2"/>
          </rPr>
          <t>Your User Name:</t>
        </r>
        <r>
          <rPr>
            <sz val="9"/>
            <color indexed="81"/>
            <rFont val="Tahoma"/>
            <family val="2"/>
          </rPr>
          <t xml:space="preserve">
1+1.5+2/3=1.5</t>
        </r>
      </text>
    </comment>
  </commentList>
</comments>
</file>

<file path=xl/comments2.xml><?xml version="1.0" encoding="utf-8"?>
<comments xmlns="http://schemas.openxmlformats.org/spreadsheetml/2006/main">
  <authors>
    <author>Your User Name</author>
  </authors>
  <commentList>
    <comment ref="C30" authorId="0">
      <text>
        <r>
          <rPr>
            <b/>
            <sz val="9"/>
            <color indexed="81"/>
            <rFont val="Tahoma"/>
            <family val="2"/>
          </rPr>
          <t>Your User Name:</t>
        </r>
        <r>
          <rPr>
            <sz val="9"/>
            <color indexed="81"/>
            <rFont val="Tahoma"/>
            <family val="2"/>
          </rPr>
          <t xml:space="preserve">
650+750+850/3=750
</t>
        </r>
      </text>
    </comment>
    <comment ref="E30" authorId="0">
      <text>
        <r>
          <rPr>
            <b/>
            <sz val="9"/>
            <color indexed="81"/>
            <rFont val="Tahoma"/>
            <family val="2"/>
          </rPr>
          <t>Your User Name:</t>
        </r>
        <r>
          <rPr>
            <sz val="9"/>
            <color indexed="81"/>
            <rFont val="Tahoma"/>
            <family val="2"/>
          </rPr>
          <t xml:space="preserve">
3.5+4.5+6/3=4.7</t>
        </r>
      </text>
    </comment>
    <comment ref="F30" authorId="0">
      <text>
        <r>
          <rPr>
            <b/>
            <sz val="9"/>
            <color indexed="81"/>
            <rFont val="Tahoma"/>
            <family val="2"/>
          </rPr>
          <t>Your User Name:</t>
        </r>
        <r>
          <rPr>
            <sz val="9"/>
            <color indexed="81"/>
            <rFont val="Tahoma"/>
            <family val="2"/>
          </rPr>
          <t xml:space="preserve">
2+2+2/3=2</t>
        </r>
      </text>
    </comment>
    <comment ref="H30" authorId="0">
      <text>
        <r>
          <rPr>
            <b/>
            <sz val="9"/>
            <color indexed="81"/>
            <rFont val="Tahoma"/>
            <family val="2"/>
          </rPr>
          <t>Your User Name:</t>
        </r>
        <r>
          <rPr>
            <sz val="9"/>
            <color indexed="81"/>
            <rFont val="Tahoma"/>
            <family val="2"/>
          </rPr>
          <t xml:space="preserve">
2.5+3+3/3=2.8</t>
        </r>
      </text>
    </comment>
    <comment ref="K30" authorId="0">
      <text>
        <r>
          <rPr>
            <b/>
            <sz val="9"/>
            <color indexed="81"/>
            <rFont val="Tahoma"/>
            <family val="2"/>
          </rPr>
          <t>Your User Name:</t>
        </r>
        <r>
          <rPr>
            <sz val="9"/>
            <color indexed="81"/>
            <rFont val="Tahoma"/>
            <family val="2"/>
          </rPr>
          <t xml:space="preserve">
1+1.5+2/3=1.5</t>
        </r>
      </text>
    </comment>
  </commentList>
</comments>
</file>

<file path=xl/comments3.xml><?xml version="1.0" encoding="utf-8"?>
<comments xmlns="http://schemas.openxmlformats.org/spreadsheetml/2006/main">
  <authors>
    <author>Your User Name</author>
  </authors>
  <commentList>
    <comment ref="C31" authorId="0">
      <text>
        <r>
          <rPr>
            <b/>
            <sz val="9"/>
            <color indexed="81"/>
            <rFont val="Tahoma"/>
            <family val="2"/>
          </rPr>
          <t>Your User Name:</t>
        </r>
        <r>
          <rPr>
            <sz val="9"/>
            <color indexed="81"/>
            <rFont val="Tahoma"/>
            <family val="2"/>
          </rPr>
          <t xml:space="preserve">
650+750+850/3=750
</t>
        </r>
      </text>
    </comment>
    <comment ref="E31" authorId="0">
      <text>
        <r>
          <rPr>
            <b/>
            <sz val="9"/>
            <color indexed="81"/>
            <rFont val="Tahoma"/>
            <family val="2"/>
          </rPr>
          <t>Your User Name:</t>
        </r>
        <r>
          <rPr>
            <sz val="9"/>
            <color indexed="81"/>
            <rFont val="Tahoma"/>
            <family val="2"/>
          </rPr>
          <t xml:space="preserve">
3.5+4.5+6/3=4.7</t>
        </r>
      </text>
    </comment>
    <comment ref="F31" authorId="0">
      <text>
        <r>
          <rPr>
            <b/>
            <sz val="9"/>
            <color indexed="81"/>
            <rFont val="Tahoma"/>
            <family val="2"/>
          </rPr>
          <t>Your User Name:</t>
        </r>
        <r>
          <rPr>
            <sz val="9"/>
            <color indexed="81"/>
            <rFont val="Tahoma"/>
            <family val="2"/>
          </rPr>
          <t xml:space="preserve">
2+2+2/3=2</t>
        </r>
      </text>
    </comment>
    <comment ref="H31" authorId="0">
      <text>
        <r>
          <rPr>
            <b/>
            <sz val="9"/>
            <color indexed="81"/>
            <rFont val="Tahoma"/>
            <family val="2"/>
          </rPr>
          <t>Your User Name:</t>
        </r>
        <r>
          <rPr>
            <sz val="9"/>
            <color indexed="81"/>
            <rFont val="Tahoma"/>
            <family val="2"/>
          </rPr>
          <t xml:space="preserve">
2.5+3+3/3=2.8</t>
        </r>
      </text>
    </comment>
    <comment ref="K31" authorId="0">
      <text>
        <r>
          <rPr>
            <b/>
            <sz val="9"/>
            <color indexed="81"/>
            <rFont val="Tahoma"/>
            <family val="2"/>
          </rPr>
          <t>Your User Name:</t>
        </r>
        <r>
          <rPr>
            <sz val="9"/>
            <color indexed="81"/>
            <rFont val="Tahoma"/>
            <family val="2"/>
          </rPr>
          <t xml:space="preserve">
1+1.5+2/3=1.5</t>
        </r>
      </text>
    </comment>
  </commentList>
</comments>
</file>

<file path=xl/sharedStrings.xml><?xml version="1.0" encoding="utf-8"?>
<sst xmlns="http://schemas.openxmlformats.org/spreadsheetml/2006/main" count="518" uniqueCount="171">
  <si>
    <t>NO</t>
  </si>
  <si>
    <t>水果</t>
  </si>
  <si>
    <t xml:space="preserve">           2.水果係暫定</t>
    <phoneticPr fontId="2" type="noConversion"/>
  </si>
  <si>
    <t xml:space="preserve">           3.本校採用檢驗合格之肉品、均附有證明</t>
    <phoneticPr fontId="2" type="noConversion"/>
  </si>
  <si>
    <t xml:space="preserve"> </t>
    <phoneticPr fontId="2" type="noConversion"/>
  </si>
  <si>
    <t>二</t>
  </si>
  <si>
    <t>三</t>
  </si>
  <si>
    <t>四</t>
  </si>
  <si>
    <t>五</t>
  </si>
  <si>
    <t xml:space="preserve">                                                                             編　　審：台南市立安順國小</t>
    <phoneticPr fontId="2" type="noConversion"/>
  </si>
  <si>
    <t>日 期</t>
  </si>
  <si>
    <t>星期</t>
  </si>
  <si>
    <t>主 食</t>
  </si>
  <si>
    <t>副 食 一</t>
  </si>
  <si>
    <t>副 食 二</t>
  </si>
  <si>
    <t>副 食 三</t>
  </si>
  <si>
    <t>湯</t>
  </si>
  <si>
    <t xml:space="preserve">備註： 1.遇特殊狀況（如颱風、退貨、物價上揚）變動食譜  </t>
    <phoneticPr fontId="2" type="noConversion"/>
  </si>
  <si>
    <t>乳品</t>
    <phoneticPr fontId="2" type="noConversion"/>
  </si>
  <si>
    <t>主食(份)</t>
    <phoneticPr fontId="2" type="noConversion"/>
  </si>
  <si>
    <t>魚肉豆蛋(份)</t>
    <phoneticPr fontId="2" type="noConversion"/>
  </si>
  <si>
    <t>蔬菜(份)</t>
    <phoneticPr fontId="2" type="noConversion"/>
  </si>
  <si>
    <t>油脂(份)</t>
    <phoneticPr fontId="2" type="noConversion"/>
  </si>
  <si>
    <t>水果(份)</t>
    <phoneticPr fontId="2" type="noConversion"/>
  </si>
  <si>
    <t>乳品(份)</t>
    <phoneticPr fontId="2" type="noConversion"/>
  </si>
  <si>
    <t>國小1-3年級      熱量:650大卡        五穀根莖類:3.5份     魚肉豆蛋類:2份      油脂類:2.5份         蔬菜類1份</t>
    <phoneticPr fontId="2" type="noConversion"/>
  </si>
  <si>
    <t>國小4-6年級      熱量:750大卡        五穀根莖類:4.5份     魚肉豆蛋類:2份      油脂類:3份           蔬菜類1.5份</t>
    <phoneticPr fontId="2" type="noConversion"/>
  </si>
  <si>
    <t>國中1-3年級      熱量:850大卡        五穀根莖類:6   份     魚肉豆蛋類:2份      油脂類:3份           蔬菜類2份</t>
    <phoneticPr fontId="2" type="noConversion"/>
  </si>
  <si>
    <t>白飯</t>
  </si>
  <si>
    <t>熱量(大卡)</t>
    <phoneticPr fontId="2" type="noConversion"/>
  </si>
  <si>
    <t xml:space="preserve">   ※一、量的意見反應：（請參考每月午餐食譜，在□中勾選班級午餐供應的情形）</t>
  </si>
  <si>
    <t>午餐項目</t>
  </si>
  <si>
    <t>目前供應量太多</t>
    <phoneticPr fontId="2" type="noConversion"/>
  </si>
  <si>
    <t>剛好</t>
  </si>
  <si>
    <t>目前供應量太少</t>
    <phoneticPr fontId="2" type="noConversion"/>
  </si>
  <si>
    <t>希望加或減少份量</t>
  </si>
  <si>
    <t>主食</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</si>
  <si>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</si>
  <si>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</si>
  <si>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t>副食二</t>
  </si>
  <si>
    <t>副食三</t>
  </si>
  <si>
    <t>其他反應</t>
  </si>
  <si>
    <r>
      <t xml:space="preserve"> </t>
    </r>
    <r>
      <rPr>
        <b/>
        <sz val="13"/>
        <color theme="1"/>
        <rFont val="新細明體"/>
        <family val="1"/>
        <charset val="136"/>
      </rPr>
      <t>※二、班級用餐人數：</t>
    </r>
  </si>
  <si>
    <t xml:space="preserve">    導師簽章：</t>
  </si>
  <si>
    <r>
      <t>※</t>
    </r>
    <r>
      <rPr>
        <sz val="13"/>
        <color theme="1"/>
        <rFont val="新細明體"/>
        <family val="1"/>
        <charset val="136"/>
      </rPr>
      <t>本表請調查完後交回午餐廚房喔，以利隨時調整各班級份數、供應量。</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</si>
  <si>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phoneticPr fontId="2" type="noConversion"/>
  </si>
  <si>
    <t>口味</t>
    <phoneticPr fontId="2" type="noConversion"/>
  </si>
  <si>
    <t>一</t>
  </si>
  <si>
    <t>蒜香高麗菜</t>
  </si>
  <si>
    <t>蘿蔔素羊肉湯</t>
    <phoneticPr fontId="2" type="noConversion"/>
  </si>
  <si>
    <t>馬拉糕</t>
  </si>
  <si>
    <t>咖哩肉丁</t>
  </si>
  <si>
    <t>冬瓜鮮菇湯</t>
  </si>
  <si>
    <t>味磳湯</t>
  </si>
  <si>
    <t>珍菇花椰</t>
  </si>
  <si>
    <t>芹香豆乾</t>
  </si>
  <si>
    <t>三菇湯</t>
  </si>
  <si>
    <t>月平均</t>
    <phoneticPr fontId="2" type="noConversion"/>
  </si>
  <si>
    <t>水果</t>
    <phoneticPr fontId="2" type="noConversion"/>
  </si>
  <si>
    <t>水果</t>
    <phoneticPr fontId="2" type="noConversion"/>
  </si>
  <si>
    <t>麵包</t>
    <phoneticPr fontId="2" type="noConversion"/>
  </si>
  <si>
    <t>肉末韭菜花</t>
    <phoneticPr fontId="2" type="noConversion"/>
  </si>
  <si>
    <t xml:space="preserve">                                                                        主　　編：蘇建銘（校長）</t>
    <phoneticPr fontId="2" type="noConversion"/>
  </si>
  <si>
    <t>四</t>
    <phoneticPr fontId="2" type="noConversion"/>
  </si>
  <si>
    <t>酸辣湯</t>
    <phoneticPr fontId="2" type="noConversion"/>
  </si>
  <si>
    <t xml:space="preserve">                                                          供應人數：2110人</t>
    <phoneticPr fontId="2" type="noConversion"/>
  </si>
  <si>
    <t xml:space="preserve">              107年1月 安順國中、小午餐食譜</t>
    <phoneticPr fontId="2" type="noConversion"/>
  </si>
  <si>
    <t xml:space="preserve">                                                                                                食譜設計：戴秀梅 (營養師)</t>
    <phoneticPr fontId="2" type="noConversion"/>
  </si>
  <si>
    <t>五穀飯</t>
    <phoneticPr fontId="2" type="noConversion"/>
  </si>
  <si>
    <t>奶油玉米</t>
    <phoneticPr fontId="2" type="noConversion"/>
  </si>
  <si>
    <t>滷雞排</t>
    <phoneticPr fontId="2" type="noConversion"/>
  </si>
  <si>
    <t>胚芽飯</t>
    <phoneticPr fontId="2" type="noConversion"/>
  </si>
  <si>
    <t>有機時蔬</t>
    <phoneticPr fontId="2" type="noConversion"/>
  </si>
  <si>
    <t>花枝丸</t>
    <phoneticPr fontId="2" type="noConversion"/>
  </si>
  <si>
    <t>扁魚白菜</t>
    <phoneticPr fontId="2" type="noConversion"/>
  </si>
  <si>
    <t>白飯</t>
    <phoneticPr fontId="2" type="noConversion"/>
  </si>
  <si>
    <t>檸檬魚</t>
    <phoneticPr fontId="2" type="noConversion"/>
  </si>
  <si>
    <t>刺瓜魚丸湯</t>
    <phoneticPr fontId="2" type="noConversion"/>
  </si>
  <si>
    <t>蒜香青花</t>
    <phoneticPr fontId="2" type="noConversion"/>
  </si>
  <si>
    <t>里肌肉排</t>
    <phoneticPr fontId="2" type="noConversion"/>
  </si>
  <si>
    <t>玉米濃湯</t>
    <phoneticPr fontId="2" type="noConversion"/>
  </si>
  <si>
    <t>沙茶鴨</t>
    <phoneticPr fontId="2" type="noConversion"/>
  </si>
  <si>
    <t>毛豆莢</t>
    <phoneticPr fontId="2" type="noConversion"/>
  </si>
  <si>
    <t>麻油雞</t>
    <phoneticPr fontId="2" type="noConversion"/>
  </si>
  <si>
    <t>蒜香油菜</t>
    <phoneticPr fontId="2" type="noConversion"/>
  </si>
  <si>
    <t>拌海帶芽</t>
    <phoneticPr fontId="2" type="noConversion"/>
  </si>
  <si>
    <t>尼龍白菜</t>
    <phoneticPr fontId="2" type="noConversion"/>
  </si>
  <si>
    <t>檸檬翅腿</t>
    <phoneticPr fontId="2" type="noConversion"/>
  </si>
  <si>
    <t>燕麥飯</t>
    <phoneticPr fontId="2" type="noConversion"/>
  </si>
  <si>
    <t>鐵板豆芽</t>
    <phoneticPr fontId="2" type="noConversion"/>
  </si>
  <si>
    <t>青蒜高麗</t>
    <phoneticPr fontId="2" type="noConversion"/>
  </si>
  <si>
    <t>胚芽飯</t>
  </si>
  <si>
    <t>泡菜肉片</t>
    <phoneticPr fontId="2" type="noConversion"/>
  </si>
  <si>
    <t>冬瓜鮮菇湯</t>
    <phoneticPr fontId="2" type="noConversion"/>
  </si>
  <si>
    <t>蘿蔔燒鴨</t>
    <phoneticPr fontId="2" type="noConversion"/>
  </si>
  <si>
    <t>水果</t>
    <phoneticPr fontId="2" type="noConversion"/>
  </si>
  <si>
    <t>蔥油雞</t>
    <phoneticPr fontId="2" type="noConversion"/>
  </si>
  <si>
    <t>螞蟻上樹</t>
    <phoneticPr fontId="2" type="noConversion"/>
  </si>
  <si>
    <t>紫菜蛋花湯</t>
    <phoneticPr fontId="2" type="noConversion"/>
  </si>
  <si>
    <t>玉米蕃茄湯</t>
    <phoneticPr fontId="2" type="noConversion"/>
  </si>
  <si>
    <t>紅燒豆干</t>
    <phoneticPr fontId="2" type="noConversion"/>
  </si>
  <si>
    <t>洋蔥炒蛋</t>
    <phoneticPr fontId="2" type="noConversion"/>
  </si>
  <si>
    <t>彩椒花椰</t>
    <phoneticPr fontId="2" type="noConversion"/>
  </si>
  <si>
    <t>地瓜飯</t>
    <phoneticPr fontId="2" type="noConversion"/>
  </si>
  <si>
    <t>塔香海茸</t>
    <phoneticPr fontId="2" type="noConversion"/>
  </si>
  <si>
    <t>鹽酥雞</t>
    <phoneticPr fontId="2" type="noConversion"/>
  </si>
  <si>
    <t>芹香高麗</t>
    <phoneticPr fontId="2" type="noConversion"/>
  </si>
  <si>
    <t xml:space="preserve">                                                                                執行編輯：許瑛珍（執行秘書）</t>
    <phoneticPr fontId="2" type="noConversion"/>
  </si>
  <si>
    <t>編　　審：台南市立安順國小</t>
    <phoneticPr fontId="2" type="noConversion"/>
  </si>
  <si>
    <t xml:space="preserve">                                                                                  出版日期：中華民國107年1月1日</t>
    <phoneticPr fontId="2" type="noConversion"/>
  </si>
  <si>
    <r>
      <t>大頭菜</t>
    </r>
    <r>
      <rPr>
        <sz val="10"/>
        <color theme="1"/>
        <rFont val="華康少女文字W5"/>
        <family val="3"/>
        <charset val="136"/>
      </rPr>
      <t>龍骨湯</t>
    </r>
    <phoneticPr fontId="2" type="noConversion"/>
  </si>
  <si>
    <t>香酥魚柳</t>
    <phoneticPr fontId="2" type="noConversion"/>
  </si>
  <si>
    <t>馬鈴薯燒雞</t>
    <phoneticPr fontId="2" type="noConversion"/>
  </si>
  <si>
    <t>芝香海帶根</t>
    <phoneticPr fontId="2" type="noConversion"/>
  </si>
  <si>
    <t>皮 蛋 瘦 肉 粥</t>
    <phoneticPr fontId="2" type="noConversion"/>
  </si>
  <si>
    <t>義 式 蕃 茄 肉 醬 麵</t>
    <phoneticPr fontId="2" type="noConversion"/>
  </si>
  <si>
    <t>肉 絲 蛋 炒 飯</t>
    <phoneticPr fontId="2" type="noConversion"/>
  </si>
  <si>
    <t xml:space="preserve">冬瓜蛤蜊湯
</t>
    <phoneticPr fontId="2" type="noConversion"/>
  </si>
  <si>
    <t xml:space="preserve">       台南市安順國小107.1月份學校供應量反映表</t>
    <phoneticPr fontId="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</si>
  <si>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107年  1月   1 日</t>
    </r>
    <phoneticPr fontId="2" type="noConversion"/>
  </si>
  <si>
    <t>蘿蔔排骨湯</t>
    <phoneticPr fontId="2" type="noConversion"/>
  </si>
  <si>
    <t xml:space="preserve">梅子雞湯
</t>
    <phoneticPr fontId="2" type="noConversion"/>
  </si>
  <si>
    <t xml:space="preserve">   執行編輯：許瑛珍（執行秘書）</t>
    <phoneticPr fontId="2" type="noConversion"/>
  </si>
  <si>
    <t>花枝丸燒</t>
    <phoneticPr fontId="2" type="noConversion"/>
  </si>
  <si>
    <t>五穀飯</t>
    <phoneticPr fontId="2" type="noConversion"/>
  </si>
  <si>
    <t>洋芋咖哩魚</t>
    <phoneticPr fontId="2" type="noConversion"/>
  </si>
  <si>
    <t>小黃瓜炒回鍋肉</t>
    <phoneticPr fontId="2" type="noConversion"/>
  </si>
  <si>
    <t>蔥油大陸妹</t>
    <phoneticPr fontId="2" type="noConversion"/>
  </si>
  <si>
    <t>黑輪蛋丸</t>
    <phoneticPr fontId="2" type="noConversion"/>
  </si>
  <si>
    <t>油豆腐肉燥</t>
    <phoneticPr fontId="2" type="noConversion"/>
  </si>
  <si>
    <t>蒜香菠菜</t>
    <phoneticPr fontId="2" type="noConversion"/>
  </si>
  <si>
    <t>珊瑚炒蛋</t>
    <phoneticPr fontId="2" type="noConversion"/>
  </si>
  <si>
    <t>關東煮湯</t>
    <phoneticPr fontId="2" type="noConversion"/>
  </si>
  <si>
    <t xml:space="preserve">                食譜設計：戴秀梅 (營養師)</t>
    <phoneticPr fontId="2" type="noConversion"/>
  </si>
  <si>
    <t xml:space="preserve">家長請透過左上角QRCode掃描後進入營養午餐網頁連結官網食材登錄平臺查詢相關的食品安全，若相關問題可直接撥午餐專線06-3565460或06-3559451轉117                                                                                              </t>
    <phoneticPr fontId="2" type="noConversion"/>
  </si>
  <si>
    <t>主　　編：蘇建銘（校長）</t>
    <phoneticPr fontId="2" type="noConversion"/>
  </si>
  <si>
    <t xml:space="preserve">                出版日期：中華民國108年1月1日</t>
    <phoneticPr fontId="2" type="noConversion"/>
  </si>
  <si>
    <t xml:space="preserve">                供應人數：2190人</t>
    <phoneticPr fontId="2" type="noConversion"/>
  </si>
  <si>
    <t xml:space="preserve">              108年1月 安順國中、小午餐食譜</t>
    <phoneticPr fontId="2" type="noConversion"/>
  </si>
  <si>
    <t>砂鍋鴨</t>
    <phoneticPr fontId="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</si>
  <si>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108年  1月   1 日</t>
    </r>
    <phoneticPr fontId="2" type="noConversion"/>
  </si>
  <si>
    <t xml:space="preserve">       台南市安順國小108.1月份學校供應量反映表</t>
    <phoneticPr fontId="2" type="noConversion"/>
  </si>
  <si>
    <t>http://class.tn.edu.tw/modules/tad_web/link.php?WebID=4043&amp;LinkID=4348</t>
    <phoneticPr fontId="2" type="noConversion"/>
  </si>
  <si>
    <t xml:space="preserve">              107年1月 安順國中、小午餐食譜（素）</t>
    <phoneticPr fontId="2" type="noConversion"/>
  </si>
  <si>
    <t>炸地瓜</t>
    <phoneticPr fontId="2" type="noConversion"/>
  </si>
  <si>
    <t>珊瑚炒豆包</t>
    <phoneticPr fontId="2" type="noConversion"/>
  </si>
  <si>
    <t>薑絲菠菜</t>
    <phoneticPr fontId="2" type="noConversion"/>
  </si>
  <si>
    <t>洋芋燒素鴨</t>
    <phoneticPr fontId="2" type="noConversion"/>
  </si>
  <si>
    <r>
      <t>大頭菜</t>
    </r>
    <r>
      <rPr>
        <sz val="10"/>
        <color theme="1"/>
        <rFont val="華康少女文字W5"/>
        <family val="3"/>
        <charset val="136"/>
      </rPr>
      <t>素排湯</t>
    </r>
    <phoneticPr fontId="2" type="noConversion"/>
  </si>
  <si>
    <t>炸四季豆</t>
    <phoneticPr fontId="2" type="noConversion"/>
  </si>
  <si>
    <t>薑味白菜</t>
    <phoneticPr fontId="2" type="noConversion"/>
  </si>
  <si>
    <t>炸杏鮑菇</t>
    <phoneticPr fontId="2" type="noConversion"/>
  </si>
  <si>
    <t>茄汁魚</t>
    <phoneticPr fontId="2" type="noConversion"/>
  </si>
  <si>
    <t>麻油百頁</t>
    <phoneticPr fontId="2" type="noConversion"/>
  </si>
  <si>
    <t>薑香油菜</t>
    <phoneticPr fontId="2" type="noConversion"/>
  </si>
  <si>
    <t xml:space="preserve">蘿蔔素羊肉
湯
</t>
    <phoneticPr fontId="2" type="noConversion"/>
  </si>
  <si>
    <t>素土魠魚片</t>
    <phoneticPr fontId="2" type="noConversion"/>
  </si>
  <si>
    <t>素肉排</t>
    <phoneticPr fontId="2" type="noConversion"/>
  </si>
  <si>
    <t>拌大陸妹</t>
    <phoneticPr fontId="2" type="noConversion"/>
  </si>
  <si>
    <t xml:space="preserve">冬瓜菇湯湯
</t>
    <phoneticPr fontId="2" type="noConversion"/>
  </si>
  <si>
    <t>茄燒豆腐</t>
    <phoneticPr fontId="2" type="noConversion"/>
  </si>
  <si>
    <t xml:space="preserve">                                                          供應人數：38人</t>
    <phoneticPr fontId="2" type="noConversion"/>
  </si>
  <si>
    <t>珍珠奶茶</t>
    <phoneticPr fontId="2" type="noConversion"/>
  </si>
  <si>
    <t xml:space="preserve">瓜綿魚肚湯
</t>
    <phoneticPr fontId="2" type="noConversion"/>
  </si>
  <si>
    <t>關東煮湯</t>
    <phoneticPr fontId="2" type="noConversion"/>
  </si>
  <si>
    <t>花枝丸</t>
    <phoneticPr fontId="2" type="noConversion"/>
  </si>
  <si>
    <t>檸檬雞排</t>
    <phoneticPr fontId="2" type="noConversion"/>
  </si>
  <si>
    <t>芹香豆乾</t>
    <phoneticPr fontId="2" type="noConversion"/>
  </si>
  <si>
    <t>蒜拌毛豆莢</t>
    <phoneticPr fontId="2" type="noConversion"/>
  </si>
  <si>
    <t>蔥油大陸A菜</t>
    <phoneticPr fontId="2" type="noConversion"/>
  </si>
  <si>
    <t>章魚燒</t>
    <phoneticPr fontId="2" type="noConversion"/>
  </si>
</sst>
</file>

<file path=xl/styles.xml><?xml version="1.0" encoding="utf-8"?>
<styleSheet xmlns="http://schemas.openxmlformats.org/spreadsheetml/2006/main">
  <numFmts count="3">
    <numFmt numFmtId="176" formatCode="m&quot;月&quot;d&quot;日&quot;"/>
    <numFmt numFmtId="177" formatCode="0_ "/>
    <numFmt numFmtId="178" formatCode="0.0_ "/>
  </numFmts>
  <fonts count="54">
    <font>
      <sz val="12"/>
      <color theme="1"/>
      <name val="新細明體"/>
      <family val="2"/>
      <charset val="136"/>
      <scheme val="minor"/>
    </font>
    <font>
      <sz val="11"/>
      <color theme="1"/>
      <name val="標楷體"/>
      <family val="4"/>
      <charset val="136"/>
    </font>
    <font>
      <sz val="9"/>
      <name val="新細明體"/>
      <family val="2"/>
      <charset val="136"/>
      <scheme val="minor"/>
    </font>
    <font>
      <sz val="11"/>
      <color theme="1"/>
      <name val="新細明體"/>
      <family val="2"/>
      <charset val="136"/>
      <scheme val="major"/>
    </font>
    <font>
      <sz val="16"/>
      <color theme="1"/>
      <name val="華康少女文字W5(P)"/>
      <family val="5"/>
      <charset val="136"/>
    </font>
    <font>
      <sz val="11"/>
      <color theme="1"/>
      <name val="新細明體"/>
      <family val="2"/>
      <charset val="136"/>
    </font>
    <font>
      <sz val="10"/>
      <color theme="1"/>
      <name val="新細明體"/>
      <family val="1"/>
      <charset val="136"/>
    </font>
    <font>
      <sz val="12"/>
      <color theme="1"/>
      <name val="華康少女文字W5"/>
      <family val="5"/>
      <charset val="136"/>
    </font>
    <font>
      <sz val="11"/>
      <color theme="1"/>
      <name val="華康少女文字W5"/>
      <family val="5"/>
      <charset val="136"/>
    </font>
    <font>
      <sz val="8"/>
      <color theme="1"/>
      <name val="新細明體"/>
      <family val="1"/>
      <charset val="136"/>
    </font>
    <font>
      <sz val="8"/>
      <color theme="1"/>
      <name val="Times New Roman"/>
      <family val="1"/>
    </font>
    <font>
      <sz val="9"/>
      <color theme="1"/>
      <name val="Tw Cen MT"/>
      <family val="2"/>
    </font>
    <font>
      <sz val="10"/>
      <color rgb="FF660066"/>
      <name val="新細明體"/>
      <family val="2"/>
      <charset val="136"/>
      <scheme val="minor"/>
    </font>
    <font>
      <sz val="9"/>
      <color theme="1"/>
      <name val="細明體"/>
      <family val="3"/>
      <charset val="136"/>
    </font>
    <font>
      <sz val="9"/>
      <color indexed="81"/>
      <name val="Tahoma"/>
      <family val="2"/>
    </font>
    <font>
      <b/>
      <sz val="9"/>
      <color indexed="81"/>
      <name val="Tahoma"/>
      <family val="2"/>
    </font>
    <font>
      <sz val="6"/>
      <color theme="1"/>
      <name val="新細明體"/>
      <family val="2"/>
      <charset val="136"/>
      <scheme val="minor"/>
    </font>
    <font>
      <sz val="6"/>
      <color theme="1"/>
      <name val="新細明體"/>
      <family val="1"/>
      <charset val="136"/>
      <scheme val="minor"/>
    </font>
    <font>
      <sz val="12"/>
      <color theme="1"/>
      <name val="新細明體"/>
      <family val="1"/>
      <charset val="136"/>
    </font>
    <font>
      <sz val="12"/>
      <color rgb="FF000000"/>
      <name val="新細明體"/>
      <family val="1"/>
      <charset val="136"/>
    </font>
    <font>
      <sz val="9"/>
      <color theme="1"/>
      <name val="標楷體"/>
      <family val="4"/>
      <charset val="136"/>
    </font>
    <font>
      <b/>
      <sz val="18"/>
      <color theme="1"/>
      <name val="新細明體"/>
      <family val="1"/>
      <charset val="136"/>
    </font>
    <font>
      <sz val="13"/>
      <color theme="1"/>
      <name val="Calibri"/>
      <family val="2"/>
    </font>
    <font>
      <sz val="13"/>
      <color theme="1"/>
      <name val="新細明體"/>
      <family val="1"/>
      <charset val="136"/>
    </font>
    <font>
      <u/>
      <sz val="13"/>
      <color theme="1"/>
      <name val="新細明體"/>
      <family val="1"/>
      <charset val="136"/>
    </font>
    <font>
      <b/>
      <sz val="13"/>
      <color theme="1"/>
      <name val="新細明體"/>
      <family val="1"/>
      <charset val="136"/>
    </font>
    <font>
      <sz val="11"/>
      <color theme="1"/>
      <name val="新細明體"/>
      <family val="1"/>
      <charset val="136"/>
    </font>
    <font>
      <sz val="9"/>
      <color theme="1"/>
      <name val="Times New Roman"/>
      <family val="1"/>
    </font>
    <font>
      <sz val="8"/>
      <color theme="1"/>
      <name val="標楷體"/>
      <family val="4"/>
      <charset val="136"/>
    </font>
    <font>
      <sz val="12"/>
      <color theme="1"/>
      <name val="新細明體"/>
      <family val="1"/>
      <charset val="136"/>
      <scheme val="minor"/>
    </font>
    <font>
      <sz val="11"/>
      <color theme="1"/>
      <name val="Times New Roman"/>
      <family val="1"/>
    </font>
    <font>
      <sz val="10"/>
      <color rgb="FF000000"/>
      <name val="新細明體"/>
      <family val="1"/>
      <charset val="136"/>
    </font>
    <font>
      <sz val="10"/>
      <color rgb="FF000000"/>
      <name val="標楷體"/>
      <family val="4"/>
      <charset val="136"/>
    </font>
    <font>
      <sz val="8"/>
      <color theme="1"/>
      <name val="細明體"/>
      <family val="3"/>
      <charset val="136"/>
    </font>
    <font>
      <sz val="8"/>
      <color rgb="FF000000"/>
      <name val="Times New Roman"/>
      <family val="1"/>
    </font>
    <font>
      <sz val="12"/>
      <color theme="1"/>
      <name val="華康少女文字W5"/>
      <family val="3"/>
      <charset val="136"/>
    </font>
    <font>
      <sz val="6"/>
      <color theme="1"/>
      <name val="新細明體"/>
      <family val="1"/>
      <charset val="136"/>
    </font>
    <font>
      <sz val="8"/>
      <color theme="1"/>
      <name val="Microsoft JhengHei UI"/>
      <family val="2"/>
    </font>
    <font>
      <sz val="10"/>
      <color theme="1"/>
      <name val="華康少女文字W5"/>
      <family val="3"/>
      <charset val="136"/>
    </font>
    <font>
      <sz val="10"/>
      <color theme="1"/>
      <name val="新細明體"/>
      <family val="2"/>
      <charset val="136"/>
      <scheme val="minor"/>
    </font>
    <font>
      <sz val="10"/>
      <color theme="1"/>
      <name val="新細明體"/>
      <family val="1"/>
      <charset val="136"/>
      <scheme val="minor"/>
    </font>
    <font>
      <sz val="12"/>
      <color theme="1"/>
      <name val="標楷體"/>
      <family val="4"/>
      <charset val="136"/>
    </font>
    <font>
      <sz val="12"/>
      <color rgb="FF000000"/>
      <name val="新細明體"/>
      <family val="1"/>
      <charset val="136"/>
      <scheme val="minor"/>
    </font>
    <font>
      <sz val="6"/>
      <color theme="1"/>
      <name val="新細明體"/>
      <family val="1"/>
      <charset val="136"/>
      <scheme val="major"/>
    </font>
    <font>
      <u/>
      <sz val="17.75"/>
      <color theme="10"/>
      <name val="新細明體"/>
      <family val="1"/>
      <charset val="136"/>
    </font>
    <font>
      <u/>
      <sz val="6"/>
      <color theme="10"/>
      <name val="新細明體"/>
      <family val="1"/>
      <charset val="136"/>
    </font>
    <font>
      <sz val="11"/>
      <color theme="1"/>
      <name val="新細明體"/>
      <family val="1"/>
      <charset val="136"/>
      <scheme val="minor"/>
    </font>
    <font>
      <u/>
      <sz val="7"/>
      <color theme="10"/>
      <name val="新細明體"/>
      <family val="1"/>
      <charset val="136"/>
    </font>
    <font>
      <sz val="9"/>
      <color theme="1"/>
      <name val="新細明體"/>
      <family val="2"/>
      <charset val="136"/>
      <scheme val="major"/>
    </font>
    <font>
      <sz val="9"/>
      <color theme="1"/>
      <name val="新細明體"/>
      <family val="1"/>
      <charset val="136"/>
      <scheme val="major"/>
    </font>
    <font>
      <sz val="8"/>
      <color theme="1"/>
      <name val="新細明體"/>
      <family val="2"/>
      <charset val="136"/>
      <scheme val="minor"/>
    </font>
    <font>
      <sz val="14"/>
      <color theme="1"/>
      <name val="新細明體"/>
      <family val="1"/>
      <charset val="136"/>
    </font>
    <font>
      <sz val="11"/>
      <color theme="1"/>
      <name val="新細明體"/>
      <family val="2"/>
      <charset val="136"/>
      <scheme val="minor"/>
    </font>
    <font>
      <sz val="9"/>
      <color theme="1"/>
      <name val="新細明體"/>
      <family val="2"/>
      <charset val="136"/>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2">
    <xf numFmtId="0" fontId="0" fillId="0" borderId="0">
      <alignment vertical="center"/>
    </xf>
    <xf numFmtId="0" fontId="44" fillId="0" borderId="0" applyNumberFormat="0" applyFill="0" applyBorder="0" applyAlignment="0" applyProtection="0">
      <alignment vertical="top"/>
      <protection locked="0"/>
    </xf>
  </cellStyleXfs>
  <cellXfs count="150">
    <xf numFmtId="0" fontId="0" fillId="0" borderId="0" xfId="0">
      <alignment vertical="center"/>
    </xf>
    <xf numFmtId="0" fontId="7" fillId="0" borderId="0" xfId="0" applyFont="1">
      <alignment vertical="center"/>
    </xf>
    <xf numFmtId="0" fontId="8" fillId="0" borderId="0" xfId="0" applyFont="1">
      <alignment vertical="center"/>
    </xf>
    <xf numFmtId="0" fontId="7" fillId="0" borderId="0" xfId="0" applyFont="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1" fontId="0" fillId="0" borderId="1" xfId="0" applyNumberFormat="1" applyBorder="1">
      <alignment vertical="center"/>
    </xf>
    <xf numFmtId="0" fontId="18" fillId="0" borderId="0" xfId="0" applyFont="1" applyBorder="1" applyAlignment="1">
      <alignment horizontal="center" wrapText="1"/>
    </xf>
    <xf numFmtId="0" fontId="19" fillId="0" borderId="0" xfId="0" applyFont="1" applyBorder="1" applyAlignment="1">
      <alignment horizontal="center" wrapText="1"/>
    </xf>
    <xf numFmtId="0" fontId="0" fillId="0" borderId="0" xfId="0" applyBorder="1">
      <alignment vertical="center"/>
    </xf>
    <xf numFmtId="1" fontId="0" fillId="0" borderId="0" xfId="0" applyNumberFormat="1" applyBorder="1">
      <alignment vertical="center"/>
    </xf>
    <xf numFmtId="0" fontId="0" fillId="0" borderId="1" xfId="0" applyBorder="1">
      <alignment vertical="center"/>
    </xf>
    <xf numFmtId="0" fontId="21" fillId="0" borderId="0" xfId="0" applyFont="1" applyAlignment="1">
      <alignment horizontal="left" vertical="center"/>
    </xf>
    <xf numFmtId="0" fontId="25" fillId="0" borderId="0" xfId="0" applyFont="1">
      <alignment vertical="center"/>
    </xf>
    <xf numFmtId="0" fontId="23" fillId="0" borderId="1" xfId="0" applyFont="1" applyBorder="1" applyAlignment="1">
      <alignment horizontal="center" vertical="center" wrapText="1"/>
    </xf>
    <xf numFmtId="0" fontId="23" fillId="0" borderId="1" xfId="0" applyFont="1" applyBorder="1" applyAlignment="1">
      <alignment vertical="top" wrapText="1"/>
    </xf>
    <xf numFmtId="0" fontId="23" fillId="0" borderId="0" xfId="0" applyFont="1" applyAlignment="1">
      <alignment horizontal="left" vertical="center" indent="1"/>
    </xf>
    <xf numFmtId="0" fontId="25" fillId="0" borderId="0" xfId="0" applyFont="1" applyAlignment="1">
      <alignment horizontal="left" vertical="center" indent="1"/>
    </xf>
    <xf numFmtId="0" fontId="18" fillId="0" borderId="0" xfId="0" applyFont="1" applyAlignment="1">
      <alignment horizontal="left" vertical="center" indent="1"/>
    </xf>
    <xf numFmtId="0" fontId="23" fillId="0" borderId="8"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xf>
    <xf numFmtId="1" fontId="28" fillId="0" borderId="1" xfId="0" applyNumberFormat="1" applyFont="1" applyBorder="1" applyAlignment="1">
      <alignment horizontal="left" vertical="center" wrapText="1"/>
    </xf>
    <xf numFmtId="0" fontId="23" fillId="0" borderId="5" xfId="0" applyFont="1" applyBorder="1" applyAlignment="1">
      <alignment vertical="center" wrapText="1"/>
    </xf>
    <xf numFmtId="0" fontId="23" fillId="0" borderId="1" xfId="0" applyFont="1" applyBorder="1" applyAlignment="1">
      <alignment vertical="center" wrapText="1"/>
    </xf>
    <xf numFmtId="0" fontId="26" fillId="0" borderId="5" xfId="0" applyFont="1" applyBorder="1" applyAlignment="1">
      <alignment horizontal="center" vertical="center" wrapText="1"/>
    </xf>
    <xf numFmtId="0" fontId="26" fillId="0" borderId="9" xfId="0" applyFont="1" applyBorder="1" applyAlignment="1">
      <alignment horizontal="center" vertical="center" wrapText="1"/>
    </xf>
    <xf numFmtId="0" fontId="11" fillId="0" borderId="1" xfId="0" applyFont="1" applyBorder="1" applyAlignment="1">
      <alignment horizontal="center" vertical="center" wrapText="1"/>
    </xf>
    <xf numFmtId="176" fontId="2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0" fillId="0" borderId="6" xfId="0" applyFont="1" applyBorder="1" applyAlignment="1">
      <alignment horizontal="left" vertical="center" wrapText="1"/>
    </xf>
    <xf numFmtId="0" fontId="30" fillId="0" borderId="2" xfId="0" applyFont="1" applyBorder="1" applyAlignment="1">
      <alignment horizontal="left" vertical="center" wrapText="1"/>
    </xf>
    <xf numFmtId="0" fontId="9" fillId="0" borderId="2" xfId="0" applyFont="1" applyBorder="1" applyAlignment="1">
      <alignment horizontal="left" vertical="center" wrapText="1"/>
    </xf>
    <xf numFmtId="1" fontId="28" fillId="0" borderId="2" xfId="0" applyNumberFormat="1" applyFont="1" applyBorder="1" applyAlignment="1">
      <alignment horizontal="left" vertical="center" wrapText="1"/>
    </xf>
    <xf numFmtId="0" fontId="33"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0" fillId="0" borderId="1" xfId="0" applyFont="1" applyBorder="1" applyAlignment="1">
      <alignment horizontal="center" vertical="center" wrapText="1"/>
    </xf>
    <xf numFmtId="177" fontId="9"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0" xfId="0" applyFont="1" applyBorder="1" applyAlignment="1">
      <alignment vertical="center"/>
    </xf>
    <xf numFmtId="0" fontId="1" fillId="0" borderId="0" xfId="0" applyFont="1" applyAlignment="1">
      <alignment vertical="center"/>
    </xf>
    <xf numFmtId="0" fontId="37" fillId="0" borderId="0" xfId="0" applyFont="1">
      <alignment vertical="center"/>
    </xf>
    <xf numFmtId="0" fontId="20"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30" fillId="0" borderId="1" xfId="0" applyFont="1" applyBorder="1" applyAlignment="1">
      <alignment horizontal="left" vertical="center" wrapText="1"/>
    </xf>
    <xf numFmtId="0" fontId="34"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28" fillId="0" borderId="6" xfId="0" applyFont="1" applyBorder="1" applyAlignment="1">
      <alignment horizontal="center" vertical="center" wrapText="1"/>
    </xf>
    <xf numFmtId="0" fontId="9" fillId="0" borderId="6" xfId="0" applyFont="1" applyBorder="1" applyAlignment="1">
      <alignment vertical="center" wrapText="1"/>
    </xf>
    <xf numFmtId="0" fontId="3" fillId="0" borderId="0" xfId="0" applyFont="1" applyBorder="1" applyAlignment="1">
      <alignment vertical="center"/>
    </xf>
    <xf numFmtId="0" fontId="43" fillId="0" borderId="0" xfId="0" applyFont="1" applyBorder="1" applyAlignment="1">
      <alignment vertical="center"/>
    </xf>
    <xf numFmtId="0" fontId="1" fillId="0" borderId="0" xfId="0" applyFont="1" applyBorder="1" applyAlignment="1">
      <alignment vertical="center"/>
    </xf>
    <xf numFmtId="0" fontId="45" fillId="0" borderId="0" xfId="1" applyFont="1" applyFill="1" applyBorder="1" applyAlignment="1" applyProtection="1">
      <alignment vertical="center"/>
    </xf>
    <xf numFmtId="0" fontId="18" fillId="0" borderId="1" xfId="0" applyFont="1" applyBorder="1" applyAlignment="1">
      <alignment vertical="distributed" wrapText="1" readingOrder="1"/>
    </xf>
    <xf numFmtId="0" fontId="19" fillId="0" borderId="0" xfId="0" applyFont="1" applyAlignment="1">
      <alignment vertical="distributed" readingOrder="1"/>
    </xf>
    <xf numFmtId="0" fontId="38" fillId="0" borderId="1" xfId="0" applyFont="1" applyBorder="1" applyAlignment="1">
      <alignment vertical="distributed" wrapText="1" readingOrder="1"/>
    </xf>
    <xf numFmtId="0" fontId="35" fillId="0" borderId="1" xfId="0" applyFont="1" applyBorder="1" applyAlignment="1">
      <alignment vertical="distributed" wrapText="1" readingOrder="1"/>
    </xf>
    <xf numFmtId="0" fontId="39" fillId="0" borderId="1" xfId="0" applyFont="1" applyBorder="1" applyAlignment="1">
      <alignment vertical="distributed" readingOrder="1"/>
    </xf>
    <xf numFmtId="0" fontId="29" fillId="0" borderId="1" xfId="0" applyFont="1" applyBorder="1" applyAlignment="1">
      <alignment vertical="distributed" readingOrder="1"/>
    </xf>
    <xf numFmtId="0" fontId="6" fillId="0" borderId="1" xfId="0" applyFont="1" applyBorder="1" applyAlignment="1">
      <alignment vertical="distributed" wrapText="1" readingOrder="1"/>
    </xf>
    <xf numFmtId="0" fontId="41" fillId="0" borderId="1" xfId="0" applyFont="1" applyBorder="1" applyAlignment="1">
      <alignment vertical="distributed" wrapText="1" readingOrder="1"/>
    </xf>
    <xf numFmtId="0" fontId="0" fillId="0" borderId="0" xfId="0" applyFont="1" applyAlignment="1">
      <alignment vertical="distributed" readingOrder="1"/>
    </xf>
    <xf numFmtId="0" fontId="0" fillId="0" borderId="1" xfId="0" applyFont="1" applyBorder="1" applyAlignment="1">
      <alignment vertical="distributed" readingOrder="1"/>
    </xf>
    <xf numFmtId="0" fontId="0" fillId="0" borderId="1" xfId="0" applyBorder="1" applyAlignment="1">
      <alignment vertical="distributed" readingOrder="1"/>
    </xf>
    <xf numFmtId="0" fontId="19" fillId="0" borderId="1" xfId="0" applyFont="1" applyBorder="1" applyAlignment="1">
      <alignment vertical="distributed" wrapText="1" readingOrder="1"/>
    </xf>
    <xf numFmtId="0" fontId="0" fillId="0" borderId="0" xfId="0" applyAlignment="1">
      <alignment vertical="distributed" readingOrder="1"/>
    </xf>
    <xf numFmtId="0" fontId="26" fillId="0" borderId="1" xfId="0" applyFont="1" applyBorder="1" applyAlignment="1">
      <alignment vertical="distributed" wrapText="1" readingOrder="1"/>
    </xf>
    <xf numFmtId="0" fontId="40" fillId="0" borderId="1" xfId="0" applyFont="1" applyBorder="1" applyAlignment="1">
      <alignment vertical="distributed" wrapText="1" readingOrder="1"/>
    </xf>
    <xf numFmtId="0" fontId="19" fillId="0" borderId="2" xfId="0" applyFont="1" applyBorder="1" applyAlignment="1">
      <alignment vertical="distributed" wrapText="1" readingOrder="1"/>
    </xf>
    <xf numFmtId="0" fontId="42" fillId="0" borderId="2" xfId="0" applyFont="1" applyBorder="1" applyAlignment="1">
      <alignment vertical="distributed" wrapText="1" readingOrder="1"/>
    </xf>
    <xf numFmtId="0" fontId="31" fillId="0" borderId="1" xfId="0" applyFont="1" applyBorder="1" applyAlignment="1">
      <alignment vertical="distributed" wrapText="1" readingOrder="1"/>
    </xf>
    <xf numFmtId="0" fontId="32" fillId="0" borderId="1" xfId="0" applyFont="1" applyBorder="1" applyAlignment="1">
      <alignment vertical="distributed" wrapText="1" readingOrder="1"/>
    </xf>
    <xf numFmtId="0" fontId="0" fillId="0" borderId="1" xfId="0" applyFont="1" applyBorder="1" applyAlignment="1">
      <alignment vertical="center" wrapText="1" readingOrder="1"/>
    </xf>
    <xf numFmtId="0" fontId="0" fillId="0" borderId="1" xfId="0" applyBorder="1" applyAlignment="1">
      <alignment vertical="distributed" wrapText="1" readingOrder="1"/>
    </xf>
    <xf numFmtId="0" fontId="50" fillId="0" borderId="1" xfId="0" applyFont="1" applyBorder="1" applyAlignment="1">
      <alignment vertical="distributed" readingOrder="1"/>
    </xf>
    <xf numFmtId="0" fontId="39" fillId="0" borderId="2" xfId="0" applyFont="1" applyBorder="1" applyAlignment="1">
      <alignment vertical="distributed" readingOrder="1"/>
    </xf>
    <xf numFmtId="0" fontId="51" fillId="0" borderId="1" xfId="0" applyFont="1" applyBorder="1" applyAlignment="1">
      <alignment vertical="distributed" wrapText="1" readingOrder="1"/>
    </xf>
    <xf numFmtId="178" fontId="9" fillId="0" borderId="1" xfId="0" applyNumberFormat="1" applyFont="1" applyBorder="1" applyAlignment="1">
      <alignment horizontal="left" vertical="center" wrapText="1"/>
    </xf>
    <xf numFmtId="178" fontId="28" fillId="0" borderId="1" xfId="0" applyNumberFormat="1" applyFont="1" applyBorder="1" applyAlignment="1">
      <alignment horizontal="left" vertical="center" wrapText="1"/>
    </xf>
    <xf numFmtId="178" fontId="0" fillId="0" borderId="1" xfId="0" applyNumberFormat="1" applyBorder="1">
      <alignment vertical="center"/>
    </xf>
    <xf numFmtId="177" fontId="10" fillId="0" borderId="1" xfId="0" applyNumberFormat="1" applyFont="1" applyBorder="1" applyAlignment="1">
      <alignment horizontal="left" vertical="center" wrapText="1"/>
    </xf>
    <xf numFmtId="178" fontId="0" fillId="0" borderId="0" xfId="0" applyNumberFormat="1">
      <alignment vertical="center"/>
    </xf>
    <xf numFmtId="0" fontId="4" fillId="0" borderId="0" xfId="0" applyFont="1" applyBorder="1" applyAlignment="1">
      <alignmen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0" fillId="0" borderId="0" xfId="0" applyAlignment="1">
      <alignment horizontal="center" vertical="center"/>
    </xf>
    <xf numFmtId="177" fontId="28" fillId="0" borderId="1" xfId="0" applyNumberFormat="1" applyFont="1" applyBorder="1" applyAlignment="1">
      <alignment horizontal="left" vertical="center" wrapText="1"/>
    </xf>
    <xf numFmtId="177" fontId="0" fillId="0" borderId="1" xfId="0" applyNumberFormat="1" applyBorder="1">
      <alignment vertical="center"/>
    </xf>
    <xf numFmtId="0" fontId="52" fillId="0" borderId="0" xfId="0" applyFont="1" applyAlignment="1">
      <alignment vertical="distributed" readingOrder="1"/>
    </xf>
    <xf numFmtId="0" fontId="0" fillId="0" borderId="1" xfId="0" applyBorder="1" applyAlignment="1">
      <alignment vertical="center" wrapText="1" readingOrder="1"/>
    </xf>
    <xf numFmtId="0" fontId="29" fillId="0" borderId="1" xfId="0" applyFont="1" applyBorder="1" applyAlignment="1">
      <alignment vertical="distributed" wrapText="1" readingOrder="1"/>
    </xf>
    <xf numFmtId="0" fontId="0" fillId="0" borderId="1" xfId="0" applyFont="1" applyBorder="1" applyAlignment="1">
      <alignment vertical="top" wrapText="1" readingOrder="1"/>
    </xf>
    <xf numFmtId="0" fontId="53" fillId="0" borderId="2" xfId="0" applyFont="1" applyBorder="1" applyAlignment="1">
      <alignment vertical="distributed" readingOrder="1"/>
    </xf>
    <xf numFmtId="0" fontId="9" fillId="0" borderId="2" xfId="0" applyFont="1" applyBorder="1" applyAlignment="1">
      <alignment horizontal="center" wrapText="1"/>
    </xf>
    <xf numFmtId="0" fontId="9" fillId="0" borderId="4" xfId="0" applyFont="1" applyBorder="1" applyAlignment="1">
      <alignment horizontal="center" wrapText="1"/>
    </xf>
    <xf numFmtId="0" fontId="9" fillId="0" borderId="3" xfId="0" applyFont="1" applyBorder="1" applyAlignment="1">
      <alignment horizontal="center" wrapText="1"/>
    </xf>
    <xf numFmtId="0" fontId="12" fillId="0" borderId="0" xfId="0" applyFont="1" applyAlignment="1">
      <alignment horizontal="left"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3"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3" fillId="0" borderId="0" xfId="0" applyFont="1" applyAlignment="1">
      <alignment horizontal="center" vertical="center"/>
    </xf>
    <xf numFmtId="0" fontId="4" fillId="0" borderId="0" xfId="0" applyFont="1" applyBorder="1" applyAlignment="1">
      <alignment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6" fillId="0" borderId="1" xfId="0" applyFont="1" applyBorder="1" applyAlignment="1">
      <alignment horizontal="center" wrapText="1"/>
    </xf>
    <xf numFmtId="0" fontId="5" fillId="0" borderId="0" xfId="0" applyFont="1" applyAlignment="1">
      <alignment horizontal="center" vertical="center"/>
    </xf>
    <xf numFmtId="0" fontId="23" fillId="0" borderId="1" xfId="0" applyFont="1" applyBorder="1" applyAlignment="1">
      <alignment horizontal="center" vertical="top" wrapText="1"/>
    </xf>
    <xf numFmtId="0" fontId="46" fillId="0" borderId="5" xfId="0" applyFont="1" applyBorder="1" applyAlignment="1">
      <alignment vertical="distributed" readingOrder="1"/>
    </xf>
    <xf numFmtId="0" fontId="29" fillId="0" borderId="6" xfId="0" applyFont="1" applyBorder="1" applyAlignment="1">
      <alignment vertical="distributed" readingOrder="1"/>
    </xf>
    <xf numFmtId="0" fontId="29" fillId="0" borderId="5" xfId="0" applyFont="1" applyFill="1" applyBorder="1" applyAlignment="1">
      <alignment vertical="distributed" readingOrder="1"/>
    </xf>
    <xf numFmtId="0" fontId="29" fillId="0" borderId="6" xfId="0" applyFont="1" applyFill="1" applyBorder="1" applyAlignment="1">
      <alignment vertical="distributed" readingOrder="1"/>
    </xf>
    <xf numFmtId="0" fontId="0" fillId="0" borderId="5" xfId="0" applyBorder="1" applyAlignment="1">
      <alignment vertical="distributed" readingOrder="1"/>
    </xf>
    <xf numFmtId="0" fontId="0" fillId="0" borderId="6" xfId="0" applyBorder="1" applyAlignment="1">
      <alignment vertical="distributed" readingOrder="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22" fillId="0" borderId="0" xfId="0" applyFont="1" applyAlignment="1">
      <alignment horizontal="left" vertical="center"/>
    </xf>
    <xf numFmtId="0" fontId="23" fillId="0" borderId="1" xfId="0" applyFont="1" applyBorder="1" applyAlignment="1">
      <alignment horizontal="center" vertical="center" wrapText="1"/>
    </xf>
    <xf numFmtId="0" fontId="0" fillId="0" borderId="0" xfId="0" applyAlignment="1">
      <alignment horizontal="center" vertical="center" wrapText="1"/>
    </xf>
    <xf numFmtId="0" fontId="44" fillId="0" borderId="0" xfId="1" applyFill="1" applyBorder="1" applyAlignment="1" applyProtection="1">
      <alignment horizontal="left" vertical="center"/>
    </xf>
    <xf numFmtId="0" fontId="47" fillId="0" borderId="0" xfId="1" applyFont="1" applyFill="1" applyBorder="1" applyAlignment="1" applyProtection="1">
      <alignment horizontal="left" vertical="center"/>
    </xf>
    <xf numFmtId="0" fontId="48" fillId="0" borderId="0" xfId="0" applyFont="1" applyBorder="1" applyAlignment="1">
      <alignment horizontal="left" vertical="top" wrapText="1"/>
    </xf>
    <xf numFmtId="0" fontId="49" fillId="0" borderId="0" xfId="0" applyFont="1" applyBorder="1" applyAlignment="1">
      <alignment horizontal="left" vertical="top" wrapText="1"/>
    </xf>
    <xf numFmtId="0" fontId="0" fillId="0" borderId="0" xfId="0"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0" fillId="0" borderId="5" xfId="0" applyBorder="1" applyAlignment="1">
      <alignment horizontal="center" vertical="distributed" readingOrder="1"/>
    </xf>
    <xf numFmtId="0" fontId="0" fillId="0" borderId="6" xfId="0" applyBorder="1" applyAlignment="1">
      <alignment horizontal="center" vertical="distributed" readingOrder="1"/>
    </xf>
    <xf numFmtId="0" fontId="29" fillId="0" borderId="5" xfId="0" applyFont="1" applyFill="1" applyBorder="1" applyAlignment="1">
      <alignment horizontal="center" vertical="distributed" readingOrder="1"/>
    </xf>
    <xf numFmtId="0" fontId="29" fillId="0" borderId="6" xfId="0" applyFont="1" applyFill="1" applyBorder="1" applyAlignment="1">
      <alignment horizontal="center" vertical="distributed" readingOrder="1"/>
    </xf>
    <xf numFmtId="0" fontId="46" fillId="0" borderId="5" xfId="0" applyFont="1" applyBorder="1" applyAlignment="1">
      <alignment horizontal="center" vertical="distributed" readingOrder="1"/>
    </xf>
    <xf numFmtId="0" fontId="46" fillId="0" borderId="6" xfId="0" applyFont="1" applyBorder="1" applyAlignment="1">
      <alignment horizontal="center" vertical="distributed" readingOrder="1"/>
    </xf>
  </cellXfs>
  <cellStyles count="2">
    <cellStyle name="一般" xfId="0" builtinId="0"/>
    <cellStyle name="超連結" xfId="1" builtinId="8"/>
  </cellStyles>
  <dxfs count="0"/>
  <tableStyles count="0" defaultTableStyle="TableStyleMedium9" defaultPivotStyle="PivotStyleLight16"/>
  <colors>
    <mruColors>
      <color rgb="FF0000CC"/>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209807</xdr:colOff>
      <xdr:row>27</xdr:row>
      <xdr:rowOff>19308</xdr:rowOff>
    </xdr:from>
    <xdr:to>
      <xdr:col>14</xdr:col>
      <xdr:colOff>144909</xdr:colOff>
      <xdr:row>30</xdr:row>
      <xdr:rowOff>154461</xdr:rowOff>
    </xdr:to>
    <xdr:pic>
      <xdr:nvPicPr>
        <xdr:cNvPr id="3" name="圖片 2" descr="117250186.jpg"/>
        <xdr:cNvPicPr>
          <a:picLocks noChangeAspect="1"/>
        </xdr:cNvPicPr>
      </xdr:nvPicPr>
      <xdr:blipFill>
        <a:blip xmlns:r="http://schemas.openxmlformats.org/officeDocument/2006/relationships" r:embed="rId1" cstate="print"/>
        <a:stretch>
          <a:fillRect/>
        </a:stretch>
      </xdr:blipFill>
      <xdr:spPr>
        <a:xfrm>
          <a:off x="5507766" y="6913349"/>
          <a:ext cx="1211967" cy="752990"/>
        </a:xfrm>
        <a:prstGeom prst="rect">
          <a:avLst/>
        </a:prstGeom>
      </xdr:spPr>
    </xdr:pic>
    <xdr:clientData/>
  </xdr:twoCellAnchor>
  <xdr:twoCellAnchor>
    <xdr:from>
      <xdr:col>0</xdr:col>
      <xdr:colOff>0</xdr:colOff>
      <xdr:row>0</xdr:row>
      <xdr:rowOff>32179</xdr:rowOff>
    </xdr:from>
    <xdr:to>
      <xdr:col>4</xdr:col>
      <xdr:colOff>257432</xdr:colOff>
      <xdr:row>5</xdr:row>
      <xdr:rowOff>82378</xdr:rowOff>
    </xdr:to>
    <xdr:pic>
      <xdr:nvPicPr>
        <xdr:cNvPr id="4" name="Picture 1" descr="1"/>
        <xdr:cNvPicPr>
          <a:picLocks noChangeAspect="1" noChangeArrowheads="1"/>
        </xdr:cNvPicPr>
      </xdr:nvPicPr>
      <xdr:blipFill>
        <a:blip xmlns:r="http://schemas.openxmlformats.org/officeDocument/2006/relationships" r:embed="rId2" cstate="print"/>
        <a:srcRect/>
        <a:stretch>
          <a:fillRect/>
        </a:stretch>
      </xdr:blipFill>
      <xdr:spPr bwMode="auto">
        <a:xfrm>
          <a:off x="0" y="32179"/>
          <a:ext cx="2033716" cy="107992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225253</xdr:colOff>
      <xdr:row>22</xdr:row>
      <xdr:rowOff>19308</xdr:rowOff>
    </xdr:from>
    <xdr:to>
      <xdr:col>14</xdr:col>
      <xdr:colOff>160355</xdr:colOff>
      <xdr:row>25</xdr:row>
      <xdr:rowOff>154462</xdr:rowOff>
    </xdr:to>
    <xdr:pic>
      <xdr:nvPicPr>
        <xdr:cNvPr id="2" name="圖片 1" descr="117250186.jpg"/>
        <xdr:cNvPicPr>
          <a:picLocks noChangeAspect="1"/>
        </xdr:cNvPicPr>
      </xdr:nvPicPr>
      <xdr:blipFill>
        <a:blip xmlns:r="http://schemas.openxmlformats.org/officeDocument/2006/relationships" r:embed="rId1" cstate="print"/>
        <a:stretch>
          <a:fillRect/>
        </a:stretch>
      </xdr:blipFill>
      <xdr:spPr>
        <a:xfrm>
          <a:off x="5528773" y="6923028"/>
          <a:ext cx="1207642" cy="752373"/>
        </a:xfrm>
        <a:prstGeom prst="rect">
          <a:avLst/>
        </a:prstGeom>
      </xdr:spPr>
    </xdr:pic>
    <xdr:clientData/>
  </xdr:twoCellAnchor>
  <xdr:twoCellAnchor editAs="oneCell">
    <xdr:from>
      <xdr:col>0</xdr:col>
      <xdr:colOff>17060</xdr:colOff>
      <xdr:row>0</xdr:row>
      <xdr:rowOff>0</xdr:rowOff>
    </xdr:from>
    <xdr:to>
      <xdr:col>3</xdr:col>
      <xdr:colOff>11374</xdr:colOff>
      <xdr:row>5</xdr:row>
      <xdr:rowOff>38591</xdr:rowOff>
    </xdr:to>
    <xdr:pic>
      <xdr:nvPicPr>
        <xdr:cNvPr id="205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7060" y="0"/>
          <a:ext cx="1211239" cy="126689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209807</xdr:colOff>
      <xdr:row>23</xdr:row>
      <xdr:rowOff>19308</xdr:rowOff>
    </xdr:from>
    <xdr:to>
      <xdr:col>14</xdr:col>
      <xdr:colOff>144909</xdr:colOff>
      <xdr:row>26</xdr:row>
      <xdr:rowOff>154460</xdr:rowOff>
    </xdr:to>
    <xdr:pic>
      <xdr:nvPicPr>
        <xdr:cNvPr id="2" name="圖片 1" descr="117250186.jpg"/>
        <xdr:cNvPicPr>
          <a:picLocks noChangeAspect="1"/>
        </xdr:cNvPicPr>
      </xdr:nvPicPr>
      <xdr:blipFill>
        <a:blip xmlns:r="http://schemas.openxmlformats.org/officeDocument/2006/relationships" r:embed="rId1" cstate="print"/>
        <a:stretch>
          <a:fillRect/>
        </a:stretch>
      </xdr:blipFill>
      <xdr:spPr>
        <a:xfrm>
          <a:off x="5513327" y="6923028"/>
          <a:ext cx="1207642" cy="752373"/>
        </a:xfrm>
        <a:prstGeom prst="rect">
          <a:avLst/>
        </a:prstGeom>
      </xdr:spPr>
    </xdr:pic>
    <xdr:clientData/>
  </xdr:twoCellAnchor>
  <xdr:twoCellAnchor>
    <xdr:from>
      <xdr:col>0</xdr:col>
      <xdr:colOff>0</xdr:colOff>
      <xdr:row>0</xdr:row>
      <xdr:rowOff>32179</xdr:rowOff>
    </xdr:from>
    <xdr:to>
      <xdr:col>4</xdr:col>
      <xdr:colOff>257432</xdr:colOff>
      <xdr:row>5</xdr:row>
      <xdr:rowOff>82378</xdr:rowOff>
    </xdr:to>
    <xdr:pic>
      <xdr:nvPicPr>
        <xdr:cNvPr id="3" name="Picture 1" descr="1"/>
        <xdr:cNvPicPr>
          <a:picLocks noChangeAspect="1" noChangeArrowheads="1"/>
        </xdr:cNvPicPr>
      </xdr:nvPicPr>
      <xdr:blipFill>
        <a:blip xmlns:r="http://schemas.openxmlformats.org/officeDocument/2006/relationships" r:embed="rId2" cstate="print"/>
        <a:srcRect/>
        <a:stretch>
          <a:fillRect/>
        </a:stretch>
      </xdr:blipFill>
      <xdr:spPr bwMode="auto">
        <a:xfrm>
          <a:off x="0" y="32179"/>
          <a:ext cx="2032892" cy="10788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dimension ref="A1:X66"/>
  <sheetViews>
    <sheetView showWhiteSpace="0" view="pageLayout" topLeftCell="C1" zoomScale="148" zoomScaleNormal="100" zoomScaleSheetLayoutView="100" zoomScalePageLayoutView="148" workbookViewId="0">
      <selection activeCell="S31" sqref="S31"/>
    </sheetView>
  </sheetViews>
  <sheetFormatPr defaultRowHeight="16.2"/>
  <cols>
    <col min="1" max="1" width="6.21875" customWidth="1"/>
    <col min="2" max="2" width="7" customWidth="1"/>
    <col min="3" max="3" width="3.6640625" customWidth="1"/>
    <col min="4" max="4" width="7.77734375" customWidth="1"/>
    <col min="5" max="5" width="10.88671875" customWidth="1"/>
    <col min="6" max="6" width="10.77734375" customWidth="1"/>
    <col min="7" max="7" width="11.109375" customWidth="1"/>
    <col min="8" max="8" width="12.6640625" customWidth="1"/>
    <col min="9" max="13" width="3.6640625" customWidth="1"/>
    <col min="14" max="14" width="2.88671875" customWidth="1"/>
    <col min="15" max="15" width="2.77734375" customWidth="1"/>
    <col min="16" max="16" width="5" customWidth="1"/>
    <col min="17" max="17" width="4.21875" customWidth="1"/>
    <col min="18" max="18" width="5.6640625" customWidth="1"/>
    <col min="19" max="19" width="4.6640625" customWidth="1"/>
    <col min="20" max="21" width="3.6640625" customWidth="1"/>
    <col min="22" max="22" width="5.44140625" customWidth="1"/>
  </cols>
  <sheetData>
    <row r="1" spans="1:23">
      <c r="A1" s="48"/>
      <c r="B1" s="48"/>
      <c r="C1" s="48"/>
      <c r="D1" s="116" t="s">
        <v>62</v>
      </c>
      <c r="E1" s="116"/>
      <c r="F1" s="116"/>
      <c r="G1" s="116"/>
      <c r="H1" s="116"/>
      <c r="I1" s="116"/>
      <c r="J1" s="116"/>
      <c r="K1" s="116"/>
      <c r="L1" s="116"/>
      <c r="M1" s="116"/>
      <c r="N1" s="116"/>
      <c r="O1" s="116"/>
    </row>
    <row r="2" spans="1:23">
      <c r="A2" s="48"/>
      <c r="B2" s="48"/>
      <c r="C2" s="48"/>
      <c r="D2" s="116" t="s">
        <v>107</v>
      </c>
      <c r="E2" s="116"/>
      <c r="F2" s="116"/>
      <c r="G2" s="116"/>
      <c r="H2" s="116"/>
      <c r="I2" s="116"/>
      <c r="J2" s="116"/>
      <c r="K2" s="116"/>
      <c r="L2" s="116"/>
      <c r="M2" s="116"/>
      <c r="N2" s="116"/>
      <c r="O2" s="116"/>
    </row>
    <row r="3" spans="1:23">
      <c r="A3" s="48"/>
      <c r="B3" s="48"/>
      <c r="C3" s="48"/>
      <c r="D3" s="121" t="s">
        <v>9</v>
      </c>
      <c r="E3" s="121"/>
      <c r="F3" s="121"/>
      <c r="G3" s="121"/>
      <c r="H3" s="121"/>
      <c r="I3" s="121"/>
      <c r="J3" s="121"/>
      <c r="K3" s="121"/>
      <c r="L3" s="121"/>
      <c r="M3" s="121"/>
      <c r="N3" s="121"/>
      <c r="O3" s="121"/>
    </row>
    <row r="4" spans="1:23">
      <c r="A4" s="48"/>
      <c r="B4" s="48"/>
      <c r="C4" s="48"/>
      <c r="D4" s="116" t="s">
        <v>109</v>
      </c>
      <c r="E4" s="116"/>
      <c r="F4" s="116"/>
      <c r="G4" s="116"/>
      <c r="H4" s="116"/>
      <c r="I4" s="116"/>
      <c r="J4" s="116"/>
      <c r="K4" s="116"/>
      <c r="L4" s="116"/>
      <c r="M4" s="116"/>
      <c r="N4" s="116"/>
      <c r="O4" s="116"/>
    </row>
    <row r="5" spans="1:23">
      <c r="A5" s="49"/>
      <c r="B5" s="48"/>
      <c r="C5" s="48"/>
      <c r="D5" s="116" t="s">
        <v>65</v>
      </c>
      <c r="E5" s="116"/>
      <c r="F5" s="116"/>
      <c r="G5" s="116"/>
      <c r="H5" s="116"/>
      <c r="I5" s="116"/>
      <c r="J5" s="116"/>
      <c r="K5" s="116"/>
      <c r="L5" s="116"/>
      <c r="M5" s="116"/>
      <c r="N5" s="116"/>
      <c r="O5" s="116"/>
    </row>
    <row r="6" spans="1:23">
      <c r="A6" s="116" t="s">
        <v>67</v>
      </c>
      <c r="B6" s="116"/>
      <c r="C6" s="116"/>
      <c r="D6" s="116"/>
      <c r="E6" s="116"/>
      <c r="F6" s="116"/>
      <c r="G6" s="116"/>
      <c r="H6" s="116"/>
      <c r="I6" s="116"/>
      <c r="J6" s="116"/>
      <c r="K6" s="116"/>
      <c r="L6" s="116"/>
      <c r="M6" s="116"/>
      <c r="N6" s="116"/>
      <c r="O6" s="116"/>
      <c r="P6" s="116"/>
    </row>
    <row r="7" spans="1:23" ht="19.5" customHeight="1">
      <c r="A7" s="117" t="s">
        <v>66</v>
      </c>
      <c r="B7" s="117"/>
      <c r="C7" s="117"/>
      <c r="D7" s="117"/>
      <c r="E7" s="117"/>
      <c r="F7" s="117"/>
      <c r="G7" s="117"/>
      <c r="H7" s="117"/>
      <c r="I7" s="117"/>
      <c r="J7" s="117"/>
      <c r="K7" s="117"/>
      <c r="L7" s="117"/>
      <c r="M7" s="117"/>
      <c r="N7" s="117"/>
      <c r="O7" s="117"/>
      <c r="Q7" s="102" t="s">
        <v>19</v>
      </c>
      <c r="R7" s="106" t="s">
        <v>20</v>
      </c>
      <c r="S7" s="102" t="s">
        <v>21</v>
      </c>
      <c r="T7" s="102" t="s">
        <v>22</v>
      </c>
      <c r="U7" s="102" t="s">
        <v>23</v>
      </c>
      <c r="V7" s="102" t="s">
        <v>24</v>
      </c>
      <c r="W7" s="109" t="s">
        <v>29</v>
      </c>
    </row>
    <row r="8" spans="1:23" ht="21.75" customHeight="1">
      <c r="A8" s="118" t="s">
        <v>0</v>
      </c>
      <c r="B8" s="119" t="s">
        <v>10</v>
      </c>
      <c r="C8" s="119" t="s">
        <v>11</v>
      </c>
      <c r="D8" s="119" t="s">
        <v>12</v>
      </c>
      <c r="E8" s="119" t="s">
        <v>13</v>
      </c>
      <c r="F8" s="119" t="s">
        <v>14</v>
      </c>
      <c r="G8" s="119" t="s">
        <v>15</v>
      </c>
      <c r="H8" s="119" t="s">
        <v>16</v>
      </c>
      <c r="I8" s="6" t="s">
        <v>1</v>
      </c>
      <c r="J8" s="115" t="s">
        <v>19</v>
      </c>
      <c r="K8" s="114" t="s">
        <v>20</v>
      </c>
      <c r="L8" s="115" t="s">
        <v>21</v>
      </c>
      <c r="M8" s="115" t="s">
        <v>22</v>
      </c>
      <c r="N8" s="115" t="s">
        <v>23</v>
      </c>
      <c r="O8" s="120" t="s">
        <v>24</v>
      </c>
      <c r="P8" s="109" t="s">
        <v>29</v>
      </c>
      <c r="Q8" s="103"/>
      <c r="R8" s="107"/>
      <c r="S8" s="103"/>
      <c r="T8" s="103"/>
      <c r="U8" s="103"/>
      <c r="V8" s="103"/>
      <c r="W8" s="132"/>
    </row>
    <row r="9" spans="1:23" ht="15.75" customHeight="1">
      <c r="A9" s="118"/>
      <c r="B9" s="119"/>
      <c r="C9" s="119"/>
      <c r="D9" s="119"/>
      <c r="E9" s="119"/>
      <c r="F9" s="119"/>
      <c r="G9" s="119"/>
      <c r="H9" s="119"/>
      <c r="I9" s="6" t="s">
        <v>18</v>
      </c>
      <c r="J9" s="115"/>
      <c r="K9" s="114"/>
      <c r="L9" s="115"/>
      <c r="M9" s="115"/>
      <c r="N9" s="115"/>
      <c r="O9" s="120"/>
      <c r="P9" s="110"/>
      <c r="Q9" s="104"/>
      <c r="R9" s="108"/>
      <c r="S9" s="104"/>
      <c r="T9" s="104"/>
      <c r="U9" s="104"/>
      <c r="V9" s="104"/>
      <c r="W9" s="133"/>
    </row>
    <row r="10" spans="1:23" ht="21.75" customHeight="1">
      <c r="A10" s="33">
        <v>1</v>
      </c>
      <c r="B10" s="34">
        <v>43102</v>
      </c>
      <c r="C10" s="35" t="s">
        <v>5</v>
      </c>
      <c r="D10" s="61" t="s">
        <v>68</v>
      </c>
      <c r="E10" s="62" t="s">
        <v>105</v>
      </c>
      <c r="F10" s="63" t="s">
        <v>48</v>
      </c>
      <c r="G10" s="64" t="s">
        <v>69</v>
      </c>
      <c r="H10" s="63" t="s">
        <v>49</v>
      </c>
      <c r="I10" s="40" t="s">
        <v>59</v>
      </c>
      <c r="J10" s="8">
        <v>5</v>
      </c>
      <c r="K10" s="8">
        <v>2</v>
      </c>
      <c r="L10" s="8">
        <v>1.3</v>
      </c>
      <c r="M10" s="8">
        <v>2.8</v>
      </c>
      <c r="N10" s="8">
        <v>1</v>
      </c>
      <c r="O10" s="8"/>
      <c r="P10" s="28">
        <f t="shared" ref="P10:P26" si="0">W10</f>
        <v>718.5</v>
      </c>
      <c r="Q10" s="8">
        <f t="shared" ref="Q10:Q26" si="1">J10*70</f>
        <v>350</v>
      </c>
      <c r="R10" s="7">
        <f>K10*75</f>
        <v>150</v>
      </c>
      <c r="S10" s="7">
        <f t="shared" ref="S10:S26" si="2">L10*25</f>
        <v>32.5</v>
      </c>
      <c r="T10" s="7">
        <f t="shared" ref="T10:T23" si="3">M10*45</f>
        <v>125.99999999999999</v>
      </c>
      <c r="U10" s="7">
        <f t="shared" ref="U10:U23" si="4">N10*60</f>
        <v>60</v>
      </c>
      <c r="V10" s="7">
        <f t="shared" ref="V10:V23" si="5">O10*150</f>
        <v>0</v>
      </c>
      <c r="W10" s="12">
        <f t="shared" ref="W10:W21" si="6">SUM(Q10:V10)</f>
        <v>718.5</v>
      </c>
    </row>
    <row r="11" spans="1:23" ht="21.75" customHeight="1">
      <c r="A11" s="44">
        <v>2</v>
      </c>
      <c r="B11" s="34">
        <v>43103</v>
      </c>
      <c r="C11" s="35" t="s">
        <v>6</v>
      </c>
      <c r="D11" s="127" t="s">
        <v>114</v>
      </c>
      <c r="E11" s="128"/>
      <c r="F11" s="65" t="s">
        <v>113</v>
      </c>
      <c r="G11" s="66" t="s">
        <v>50</v>
      </c>
      <c r="H11" s="66" t="s">
        <v>70</v>
      </c>
      <c r="I11" s="41" t="s">
        <v>18</v>
      </c>
      <c r="J11" s="8">
        <v>5</v>
      </c>
      <c r="K11" s="7">
        <v>2.1</v>
      </c>
      <c r="L11" s="7">
        <v>1.7</v>
      </c>
      <c r="M11" s="7">
        <v>2</v>
      </c>
      <c r="N11" s="7"/>
      <c r="O11" s="7">
        <v>1</v>
      </c>
      <c r="P11" s="28">
        <f t="shared" si="0"/>
        <v>748</v>
      </c>
      <c r="Q11" s="8">
        <f t="shared" si="1"/>
        <v>350</v>
      </c>
      <c r="R11" s="7">
        <f>K11*55</f>
        <v>115.5</v>
      </c>
      <c r="S11" s="7">
        <f t="shared" si="2"/>
        <v>42.5</v>
      </c>
      <c r="T11" s="7">
        <f t="shared" si="3"/>
        <v>90</v>
      </c>
      <c r="U11" s="7">
        <f t="shared" si="4"/>
        <v>0</v>
      </c>
      <c r="V11" s="7">
        <f t="shared" si="5"/>
        <v>150</v>
      </c>
      <c r="W11" s="12">
        <f t="shared" si="6"/>
        <v>748</v>
      </c>
    </row>
    <row r="12" spans="1:23" ht="21.75" customHeight="1">
      <c r="A12" s="44">
        <v>3</v>
      </c>
      <c r="B12" s="34">
        <v>43104</v>
      </c>
      <c r="C12" s="35" t="s">
        <v>7</v>
      </c>
      <c r="D12" s="64" t="s">
        <v>71</v>
      </c>
      <c r="E12" s="64" t="s">
        <v>51</v>
      </c>
      <c r="F12" s="64" t="s">
        <v>72</v>
      </c>
      <c r="G12" s="64" t="s">
        <v>73</v>
      </c>
      <c r="H12" s="61" t="s">
        <v>52</v>
      </c>
      <c r="I12" s="41"/>
      <c r="J12" s="8">
        <v>5</v>
      </c>
      <c r="K12" s="8">
        <v>2.2000000000000002</v>
      </c>
      <c r="L12" s="8">
        <v>1.7</v>
      </c>
      <c r="M12" s="8">
        <v>2.5</v>
      </c>
      <c r="N12" s="8"/>
      <c r="O12" s="8"/>
      <c r="P12" s="28">
        <f t="shared" si="0"/>
        <v>670</v>
      </c>
      <c r="Q12" s="8">
        <f t="shared" si="1"/>
        <v>350</v>
      </c>
      <c r="R12" s="7">
        <f t="shared" ref="R12:R26" si="7">K12*75</f>
        <v>165</v>
      </c>
      <c r="S12" s="7">
        <f t="shared" si="2"/>
        <v>42.5</v>
      </c>
      <c r="T12" s="7">
        <f t="shared" si="3"/>
        <v>112.5</v>
      </c>
      <c r="U12" s="7">
        <f t="shared" si="4"/>
        <v>0</v>
      </c>
      <c r="V12" s="7">
        <f t="shared" si="5"/>
        <v>0</v>
      </c>
      <c r="W12" s="12">
        <f t="shared" si="6"/>
        <v>670</v>
      </c>
    </row>
    <row r="13" spans="1:23" ht="21.75" customHeight="1">
      <c r="A13" s="44">
        <v>4</v>
      </c>
      <c r="B13" s="34">
        <v>43105</v>
      </c>
      <c r="C13" s="35" t="s">
        <v>8</v>
      </c>
      <c r="D13" s="64" t="s">
        <v>28</v>
      </c>
      <c r="E13" s="63" t="s">
        <v>112</v>
      </c>
      <c r="F13" s="66" t="s">
        <v>130</v>
      </c>
      <c r="G13" s="64" t="s">
        <v>131</v>
      </c>
      <c r="H13" s="67" t="s">
        <v>110</v>
      </c>
      <c r="I13" s="40" t="s">
        <v>58</v>
      </c>
      <c r="J13" s="8">
        <v>5</v>
      </c>
      <c r="K13" s="7">
        <v>2.2000000000000002</v>
      </c>
      <c r="L13" s="7">
        <v>1.7</v>
      </c>
      <c r="M13" s="7">
        <v>2.2999999999999998</v>
      </c>
      <c r="N13" s="7">
        <v>1</v>
      </c>
      <c r="O13" s="7"/>
      <c r="P13" s="28">
        <f t="shared" si="0"/>
        <v>721</v>
      </c>
      <c r="Q13" s="8">
        <f t="shared" si="1"/>
        <v>350</v>
      </c>
      <c r="R13" s="7">
        <f t="shared" si="7"/>
        <v>165</v>
      </c>
      <c r="S13" s="7">
        <f t="shared" si="2"/>
        <v>42.5</v>
      </c>
      <c r="T13" s="7">
        <f t="shared" si="3"/>
        <v>103.49999999999999</v>
      </c>
      <c r="U13" s="7">
        <f t="shared" si="4"/>
        <v>60</v>
      </c>
      <c r="V13" s="7">
        <f t="shared" si="5"/>
        <v>0</v>
      </c>
      <c r="W13" s="12">
        <f t="shared" si="6"/>
        <v>721</v>
      </c>
    </row>
    <row r="14" spans="1:23" ht="21.75" customHeight="1">
      <c r="A14" s="44">
        <v>5</v>
      </c>
      <c r="B14" s="34">
        <v>43108</v>
      </c>
      <c r="C14" s="35" t="s">
        <v>47</v>
      </c>
      <c r="D14" s="61" t="s">
        <v>28</v>
      </c>
      <c r="E14" s="67" t="s">
        <v>129</v>
      </c>
      <c r="F14" s="61" t="s">
        <v>74</v>
      </c>
      <c r="G14" s="64" t="s">
        <v>128</v>
      </c>
      <c r="H14" s="61" t="s">
        <v>53</v>
      </c>
      <c r="I14" s="42"/>
      <c r="J14" s="8">
        <v>5</v>
      </c>
      <c r="K14" s="7">
        <v>2.2000000000000002</v>
      </c>
      <c r="L14" s="7">
        <v>1.4</v>
      </c>
      <c r="M14" s="7">
        <v>2.2000000000000002</v>
      </c>
      <c r="N14" s="7"/>
      <c r="O14" s="7"/>
      <c r="P14" s="28">
        <f t="shared" si="0"/>
        <v>649</v>
      </c>
      <c r="Q14" s="8">
        <f t="shared" si="1"/>
        <v>350</v>
      </c>
      <c r="R14" s="7">
        <f t="shared" si="7"/>
        <v>165</v>
      </c>
      <c r="S14" s="7">
        <f t="shared" si="2"/>
        <v>35</v>
      </c>
      <c r="T14" s="7">
        <f t="shared" si="3"/>
        <v>99.000000000000014</v>
      </c>
      <c r="U14" s="7">
        <f t="shared" si="4"/>
        <v>0</v>
      </c>
      <c r="V14" s="7">
        <f t="shared" si="5"/>
        <v>0</v>
      </c>
      <c r="W14" s="12">
        <f t="shared" si="6"/>
        <v>649</v>
      </c>
    </row>
    <row r="15" spans="1:23" ht="21.75" customHeight="1">
      <c r="A15" s="44">
        <v>6</v>
      </c>
      <c r="B15" s="34">
        <v>43109</v>
      </c>
      <c r="C15" s="35" t="s">
        <v>5</v>
      </c>
      <c r="D15" s="66" t="s">
        <v>88</v>
      </c>
      <c r="E15" s="61" t="s">
        <v>76</v>
      </c>
      <c r="F15" s="61" t="s">
        <v>54</v>
      </c>
      <c r="G15" s="68" t="s">
        <v>55</v>
      </c>
      <c r="H15" s="61" t="s">
        <v>77</v>
      </c>
      <c r="I15" s="41" t="s">
        <v>58</v>
      </c>
      <c r="J15" s="8">
        <v>5</v>
      </c>
      <c r="K15" s="8">
        <v>2.2000000000000002</v>
      </c>
      <c r="L15" s="8">
        <v>1.5</v>
      </c>
      <c r="M15" s="8">
        <v>2.2999999999999998</v>
      </c>
      <c r="N15" s="8">
        <v>1</v>
      </c>
      <c r="O15" s="8"/>
      <c r="P15" s="28">
        <f t="shared" si="0"/>
        <v>716</v>
      </c>
      <c r="Q15" s="8">
        <f t="shared" si="1"/>
        <v>350</v>
      </c>
      <c r="R15" s="7">
        <f t="shared" si="7"/>
        <v>165</v>
      </c>
      <c r="S15" s="7">
        <f t="shared" si="2"/>
        <v>37.5</v>
      </c>
      <c r="T15" s="7">
        <f t="shared" si="3"/>
        <v>103.49999999999999</v>
      </c>
      <c r="U15" s="7">
        <f t="shared" si="4"/>
        <v>60</v>
      </c>
      <c r="V15" s="7">
        <f t="shared" si="5"/>
        <v>0</v>
      </c>
      <c r="W15" s="12">
        <f t="shared" si="6"/>
        <v>716</v>
      </c>
    </row>
    <row r="16" spans="1:23" ht="21.75" customHeight="1">
      <c r="A16" s="44">
        <v>7</v>
      </c>
      <c r="B16" s="34">
        <v>43110</v>
      </c>
      <c r="C16" s="35" t="s">
        <v>6</v>
      </c>
      <c r="D16" s="123" t="s">
        <v>115</v>
      </c>
      <c r="E16" s="124"/>
      <c r="F16" s="69" t="s">
        <v>78</v>
      </c>
      <c r="G16" s="70" t="s">
        <v>79</v>
      </c>
      <c r="H16" s="70" t="s">
        <v>80</v>
      </c>
      <c r="I16" s="41" t="s">
        <v>18</v>
      </c>
      <c r="J16" s="8">
        <v>5</v>
      </c>
      <c r="K16" s="7">
        <v>2</v>
      </c>
      <c r="L16" s="7">
        <v>1.7</v>
      </c>
      <c r="M16" s="7">
        <v>2</v>
      </c>
      <c r="N16" s="7"/>
      <c r="O16" s="7">
        <v>1</v>
      </c>
      <c r="P16" s="28">
        <f t="shared" si="0"/>
        <v>782.5</v>
      </c>
      <c r="Q16" s="8">
        <f t="shared" si="1"/>
        <v>350</v>
      </c>
      <c r="R16" s="7">
        <f t="shared" si="7"/>
        <v>150</v>
      </c>
      <c r="S16" s="7">
        <f t="shared" si="2"/>
        <v>42.5</v>
      </c>
      <c r="T16" s="7">
        <f t="shared" si="3"/>
        <v>90</v>
      </c>
      <c r="U16" s="7">
        <f t="shared" si="4"/>
        <v>0</v>
      </c>
      <c r="V16" s="7">
        <f t="shared" si="5"/>
        <v>150</v>
      </c>
      <c r="W16" s="12">
        <f t="shared" si="6"/>
        <v>782.5</v>
      </c>
    </row>
    <row r="17" spans="1:24" ht="21.75" customHeight="1">
      <c r="A17" s="44">
        <v>8</v>
      </c>
      <c r="B17" s="34">
        <v>43111</v>
      </c>
      <c r="C17" s="35" t="s">
        <v>7</v>
      </c>
      <c r="D17" s="70" t="s">
        <v>71</v>
      </c>
      <c r="E17" s="82" t="s">
        <v>126</v>
      </c>
      <c r="F17" s="70" t="s">
        <v>72</v>
      </c>
      <c r="G17" s="71" t="s">
        <v>89</v>
      </c>
      <c r="H17" s="81" t="s">
        <v>121</v>
      </c>
      <c r="I17" s="41"/>
      <c r="J17" s="8">
        <v>5</v>
      </c>
      <c r="K17" s="8">
        <v>2.2999999999999998</v>
      </c>
      <c r="L17" s="8">
        <v>1.5</v>
      </c>
      <c r="M17" s="8">
        <v>2.5</v>
      </c>
      <c r="N17" s="8"/>
      <c r="O17" s="8"/>
      <c r="P17" s="28">
        <f t="shared" si="0"/>
        <v>672.5</v>
      </c>
      <c r="Q17" s="36">
        <f t="shared" si="1"/>
        <v>350</v>
      </c>
      <c r="R17" s="7">
        <f t="shared" si="7"/>
        <v>172.5</v>
      </c>
      <c r="S17" s="7">
        <f t="shared" si="2"/>
        <v>37.5</v>
      </c>
      <c r="T17" s="7">
        <f t="shared" si="3"/>
        <v>112.5</v>
      </c>
      <c r="U17" s="7">
        <f t="shared" si="4"/>
        <v>0</v>
      </c>
      <c r="V17" s="7">
        <f t="shared" si="5"/>
        <v>0</v>
      </c>
      <c r="W17" s="12">
        <f t="shared" si="6"/>
        <v>672.5</v>
      </c>
    </row>
    <row r="18" spans="1:24" ht="21" customHeight="1">
      <c r="A18" s="44">
        <v>9</v>
      </c>
      <c r="B18" s="34">
        <v>43112</v>
      </c>
      <c r="C18" s="35" t="s">
        <v>8</v>
      </c>
      <c r="D18" s="66" t="s">
        <v>75</v>
      </c>
      <c r="E18" s="70" t="s">
        <v>81</v>
      </c>
      <c r="F18" s="71" t="s">
        <v>90</v>
      </c>
      <c r="G18" s="70" t="s">
        <v>82</v>
      </c>
      <c r="H18" s="80" t="s">
        <v>117</v>
      </c>
      <c r="I18" s="41" t="s">
        <v>1</v>
      </c>
      <c r="J18" s="37">
        <v>5</v>
      </c>
      <c r="K18" s="38">
        <v>2.1</v>
      </c>
      <c r="L18" s="38">
        <v>1.5</v>
      </c>
      <c r="M18" s="38">
        <v>2.2000000000000002</v>
      </c>
      <c r="N18" s="38">
        <v>1</v>
      </c>
      <c r="O18" s="38"/>
      <c r="P18" s="39">
        <f t="shared" si="0"/>
        <v>704</v>
      </c>
      <c r="Q18" s="36">
        <f t="shared" si="1"/>
        <v>350</v>
      </c>
      <c r="R18" s="7">
        <f t="shared" si="7"/>
        <v>157.5</v>
      </c>
      <c r="S18" s="7">
        <f t="shared" si="2"/>
        <v>37.5</v>
      </c>
      <c r="T18" s="7">
        <f t="shared" si="3"/>
        <v>99.000000000000014</v>
      </c>
      <c r="U18" s="7">
        <f t="shared" si="4"/>
        <v>60</v>
      </c>
      <c r="V18" s="7">
        <f t="shared" si="5"/>
        <v>0</v>
      </c>
      <c r="W18" s="12">
        <f t="shared" si="6"/>
        <v>704</v>
      </c>
    </row>
    <row r="19" spans="1:24" ht="20.25" customHeight="1">
      <c r="A19" s="44">
        <v>10</v>
      </c>
      <c r="B19" s="34">
        <v>43115</v>
      </c>
      <c r="C19" s="35" t="s">
        <v>47</v>
      </c>
      <c r="D19" s="66" t="s">
        <v>75</v>
      </c>
      <c r="E19" s="72" t="s">
        <v>83</v>
      </c>
      <c r="F19" s="61" t="s">
        <v>84</v>
      </c>
      <c r="G19" s="61" t="s">
        <v>85</v>
      </c>
      <c r="H19" s="61" t="s">
        <v>56</v>
      </c>
      <c r="I19" s="41"/>
      <c r="J19" s="37">
        <v>5</v>
      </c>
      <c r="K19" s="38">
        <v>2.2000000000000002</v>
      </c>
      <c r="L19" s="38">
        <v>1.5</v>
      </c>
      <c r="M19" s="38">
        <v>2</v>
      </c>
      <c r="N19" s="38"/>
      <c r="O19" s="38"/>
      <c r="P19" s="39">
        <f t="shared" si="0"/>
        <v>642.5</v>
      </c>
      <c r="Q19" s="36">
        <f t="shared" si="1"/>
        <v>350</v>
      </c>
      <c r="R19" s="7">
        <f t="shared" si="7"/>
        <v>165</v>
      </c>
      <c r="S19" s="7">
        <f t="shared" si="2"/>
        <v>37.5</v>
      </c>
      <c r="T19" s="7">
        <f t="shared" si="3"/>
        <v>90</v>
      </c>
      <c r="U19" s="7">
        <f t="shared" si="4"/>
        <v>0</v>
      </c>
      <c r="V19" s="7">
        <f t="shared" si="5"/>
        <v>0</v>
      </c>
      <c r="W19" s="12">
        <f t="shared" si="6"/>
        <v>642.5</v>
      </c>
    </row>
    <row r="20" spans="1:24" ht="21.75" customHeight="1">
      <c r="A20" s="44">
        <v>11</v>
      </c>
      <c r="B20" s="34">
        <v>43116</v>
      </c>
      <c r="C20" s="35" t="s">
        <v>5</v>
      </c>
      <c r="D20" s="66" t="s">
        <v>103</v>
      </c>
      <c r="E20" s="73" t="s">
        <v>111</v>
      </c>
      <c r="F20" s="70" t="s">
        <v>86</v>
      </c>
      <c r="G20" s="74" t="s">
        <v>61</v>
      </c>
      <c r="H20" s="75" t="s">
        <v>120</v>
      </c>
      <c r="I20" s="40" t="s">
        <v>1</v>
      </c>
      <c r="J20" s="37">
        <v>5</v>
      </c>
      <c r="K20" s="38">
        <v>2</v>
      </c>
      <c r="L20" s="38">
        <v>1.5</v>
      </c>
      <c r="M20" s="38">
        <v>1.5</v>
      </c>
      <c r="N20" s="38">
        <v>1</v>
      </c>
      <c r="O20" s="38"/>
      <c r="P20" s="39">
        <f t="shared" si="0"/>
        <v>665</v>
      </c>
      <c r="Q20" s="36">
        <f t="shared" si="1"/>
        <v>350</v>
      </c>
      <c r="R20" s="7">
        <f t="shared" si="7"/>
        <v>150</v>
      </c>
      <c r="S20" s="7">
        <f t="shared" si="2"/>
        <v>37.5</v>
      </c>
      <c r="T20" s="7">
        <f t="shared" si="3"/>
        <v>67.5</v>
      </c>
      <c r="U20" s="7">
        <f t="shared" si="4"/>
        <v>60</v>
      </c>
      <c r="V20" s="7">
        <f t="shared" si="5"/>
        <v>0</v>
      </c>
      <c r="W20" s="12">
        <f t="shared" si="6"/>
        <v>665</v>
      </c>
    </row>
    <row r="21" spans="1:24" ht="22.5" customHeight="1">
      <c r="A21" s="44">
        <v>12</v>
      </c>
      <c r="B21" s="34">
        <v>43117</v>
      </c>
      <c r="C21" s="50" t="s">
        <v>6</v>
      </c>
      <c r="D21" s="125" t="s">
        <v>116</v>
      </c>
      <c r="E21" s="126"/>
      <c r="F21" s="83" t="s">
        <v>127</v>
      </c>
      <c r="G21" s="76" t="s">
        <v>87</v>
      </c>
      <c r="H21" s="77" t="s">
        <v>64</v>
      </c>
      <c r="I21" s="51" t="s">
        <v>18</v>
      </c>
      <c r="J21" s="37">
        <v>5</v>
      </c>
      <c r="K21" s="38">
        <v>1</v>
      </c>
      <c r="L21" s="38">
        <v>1.5</v>
      </c>
      <c r="M21" s="38">
        <v>2.2000000000000002</v>
      </c>
      <c r="N21" s="38"/>
      <c r="O21" s="38">
        <v>1</v>
      </c>
      <c r="P21" s="39">
        <f t="shared" si="0"/>
        <v>711.5</v>
      </c>
      <c r="Q21" s="36">
        <f t="shared" si="1"/>
        <v>350</v>
      </c>
      <c r="R21" s="7">
        <f t="shared" si="7"/>
        <v>75</v>
      </c>
      <c r="S21" s="7">
        <f t="shared" si="2"/>
        <v>37.5</v>
      </c>
      <c r="T21" s="7">
        <f t="shared" si="3"/>
        <v>99.000000000000014</v>
      </c>
      <c r="U21" s="7">
        <f t="shared" si="4"/>
        <v>0</v>
      </c>
      <c r="V21" s="7">
        <f t="shared" si="5"/>
        <v>150</v>
      </c>
      <c r="W21" s="12">
        <f t="shared" si="6"/>
        <v>711.5</v>
      </c>
    </row>
    <row r="22" spans="1:24" ht="22.5" customHeight="1">
      <c r="A22" s="46">
        <v>13</v>
      </c>
      <c r="B22" s="34">
        <v>43118</v>
      </c>
      <c r="C22" s="35" t="s">
        <v>63</v>
      </c>
      <c r="D22" s="61" t="s">
        <v>91</v>
      </c>
      <c r="E22" s="61" t="s">
        <v>92</v>
      </c>
      <c r="F22" s="61" t="s">
        <v>72</v>
      </c>
      <c r="G22" s="61" t="s">
        <v>123</v>
      </c>
      <c r="H22" s="61" t="s">
        <v>93</v>
      </c>
      <c r="I22" s="54"/>
      <c r="J22" s="8">
        <v>5</v>
      </c>
      <c r="K22" s="7">
        <v>2.1</v>
      </c>
      <c r="L22" s="7">
        <v>1.7</v>
      </c>
      <c r="M22" s="7">
        <v>2.2000000000000002</v>
      </c>
      <c r="N22" s="7"/>
      <c r="O22" s="7"/>
      <c r="P22" s="28">
        <f t="shared" si="0"/>
        <v>607</v>
      </c>
      <c r="Q22" s="8">
        <f t="shared" si="1"/>
        <v>350</v>
      </c>
      <c r="R22" s="7">
        <f>K22*55</f>
        <v>115.5</v>
      </c>
      <c r="S22" s="7">
        <f t="shared" si="2"/>
        <v>42.5</v>
      </c>
      <c r="T22" s="7">
        <f t="shared" si="3"/>
        <v>99.000000000000014</v>
      </c>
      <c r="U22" s="7">
        <f t="shared" si="4"/>
        <v>0</v>
      </c>
      <c r="V22" s="7">
        <f t="shared" si="5"/>
        <v>0</v>
      </c>
      <c r="W22" s="12">
        <f t="shared" ref="W22" si="8">SUM(Q22:V22)</f>
        <v>607</v>
      </c>
    </row>
    <row r="23" spans="1:24" ht="22.5" customHeight="1">
      <c r="A23" s="46">
        <v>14</v>
      </c>
      <c r="B23" s="34">
        <v>43119</v>
      </c>
      <c r="C23" s="35" t="s">
        <v>8</v>
      </c>
      <c r="D23" s="61" t="s">
        <v>28</v>
      </c>
      <c r="E23" s="61" t="s">
        <v>94</v>
      </c>
      <c r="F23" s="61" t="s">
        <v>106</v>
      </c>
      <c r="G23" s="61" t="s">
        <v>101</v>
      </c>
      <c r="H23" s="61" t="s">
        <v>99</v>
      </c>
      <c r="I23" s="55" t="s">
        <v>95</v>
      </c>
      <c r="J23" s="8">
        <v>5</v>
      </c>
      <c r="K23" s="8">
        <v>2.2000000000000002</v>
      </c>
      <c r="L23" s="8">
        <v>1.6</v>
      </c>
      <c r="M23" s="8">
        <v>2</v>
      </c>
      <c r="N23" s="8">
        <v>1</v>
      </c>
      <c r="O23" s="8"/>
      <c r="P23" s="28">
        <f t="shared" si="0"/>
        <v>705</v>
      </c>
      <c r="Q23" s="8">
        <f t="shared" si="1"/>
        <v>350</v>
      </c>
      <c r="R23" s="7">
        <f t="shared" ref="R23" si="9">K23*75</f>
        <v>165</v>
      </c>
      <c r="S23" s="7">
        <f t="shared" si="2"/>
        <v>40</v>
      </c>
      <c r="T23" s="7">
        <f t="shared" si="3"/>
        <v>90</v>
      </c>
      <c r="U23" s="7">
        <f t="shared" si="4"/>
        <v>60</v>
      </c>
      <c r="V23" s="7">
        <f t="shared" si="5"/>
        <v>0</v>
      </c>
      <c r="W23" s="12">
        <f t="shared" ref="W23" si="10">SUM(Q23:V23)</f>
        <v>705</v>
      </c>
    </row>
    <row r="24" spans="1:24" ht="22.5" customHeight="1">
      <c r="A24" s="46">
        <v>15</v>
      </c>
      <c r="B24" s="34">
        <v>43122</v>
      </c>
      <c r="C24" s="35" t="s">
        <v>47</v>
      </c>
      <c r="D24" s="61" t="s">
        <v>124</v>
      </c>
      <c r="E24" s="61" t="s">
        <v>96</v>
      </c>
      <c r="F24" s="61" t="s">
        <v>97</v>
      </c>
      <c r="G24" s="61" t="s">
        <v>100</v>
      </c>
      <c r="H24" s="61" t="s">
        <v>98</v>
      </c>
      <c r="I24" s="56"/>
      <c r="J24" s="8">
        <v>5</v>
      </c>
      <c r="K24" s="7">
        <v>2.2000000000000002</v>
      </c>
      <c r="L24" s="7">
        <v>1.6</v>
      </c>
      <c r="M24" s="7">
        <v>2</v>
      </c>
      <c r="N24" s="7"/>
      <c r="O24" s="7"/>
      <c r="P24" s="28">
        <f t="shared" ref="P24:P25" si="11">W24</f>
        <v>645</v>
      </c>
      <c r="Q24" s="8">
        <f t="shared" ref="Q24:Q25" si="12">J24*70</f>
        <v>350</v>
      </c>
      <c r="R24" s="7">
        <f>K24*75</f>
        <v>165</v>
      </c>
      <c r="S24" s="7">
        <f t="shared" ref="S24:S25" si="13">L24*25</f>
        <v>40</v>
      </c>
      <c r="T24" s="7">
        <f t="shared" ref="T24:T25" si="14">M24*45</f>
        <v>90</v>
      </c>
      <c r="U24" s="7">
        <f t="shared" ref="U24:U25" si="15">N24*60</f>
        <v>0</v>
      </c>
      <c r="V24" s="7">
        <f t="shared" ref="V24:V25" si="16">O24*150</f>
        <v>0</v>
      </c>
      <c r="W24" s="12">
        <f>Q24+R24+S24+T24+U24+V24</f>
        <v>645</v>
      </c>
    </row>
    <row r="25" spans="1:24" ht="22.5" customHeight="1">
      <c r="A25" s="46">
        <v>16</v>
      </c>
      <c r="B25" s="34">
        <v>43123</v>
      </c>
      <c r="C25" s="35" t="s">
        <v>5</v>
      </c>
      <c r="D25" s="61" t="s">
        <v>75</v>
      </c>
      <c r="E25" s="67" t="s">
        <v>125</v>
      </c>
      <c r="F25" s="61" t="s">
        <v>102</v>
      </c>
      <c r="G25" s="61" t="s">
        <v>104</v>
      </c>
      <c r="H25" s="84" t="s">
        <v>132</v>
      </c>
      <c r="I25" s="55" t="s">
        <v>95</v>
      </c>
      <c r="J25" s="8">
        <v>5</v>
      </c>
      <c r="K25" s="7">
        <v>2</v>
      </c>
      <c r="L25" s="7">
        <v>1.6</v>
      </c>
      <c r="M25" s="7">
        <v>2</v>
      </c>
      <c r="N25" s="7">
        <v>1</v>
      </c>
      <c r="O25" s="7"/>
      <c r="P25" s="28">
        <f t="shared" si="11"/>
        <v>690</v>
      </c>
      <c r="Q25" s="8">
        <f t="shared" si="12"/>
        <v>350</v>
      </c>
      <c r="R25" s="7">
        <f>K25*75</f>
        <v>150</v>
      </c>
      <c r="S25" s="7">
        <f t="shared" si="13"/>
        <v>40</v>
      </c>
      <c r="T25" s="7">
        <f t="shared" si="14"/>
        <v>90</v>
      </c>
      <c r="U25" s="7">
        <f t="shared" si="15"/>
        <v>60</v>
      </c>
      <c r="V25" s="7">
        <f t="shared" si="16"/>
        <v>0</v>
      </c>
      <c r="W25" s="12">
        <f>Q25+R25+S25+T25+U25+V25</f>
        <v>690</v>
      </c>
    </row>
    <row r="26" spans="1:24" ht="22.5" customHeight="1">
      <c r="A26" s="46">
        <v>17</v>
      </c>
      <c r="B26" s="34">
        <v>43124</v>
      </c>
      <c r="C26" s="50" t="s">
        <v>6</v>
      </c>
      <c r="D26" s="78" t="s">
        <v>60</v>
      </c>
      <c r="E26" s="78"/>
      <c r="F26" s="78"/>
      <c r="G26" s="78"/>
      <c r="H26" s="79"/>
      <c r="I26" s="53"/>
      <c r="J26" s="52">
        <v>6</v>
      </c>
      <c r="K26" s="38">
        <v>2</v>
      </c>
      <c r="L26" s="38"/>
      <c r="M26" s="38"/>
      <c r="N26" s="38"/>
      <c r="O26" s="38"/>
      <c r="P26" s="39">
        <f t="shared" si="0"/>
        <v>570</v>
      </c>
      <c r="Q26" s="36">
        <f t="shared" si="1"/>
        <v>420</v>
      </c>
      <c r="R26" s="7">
        <f t="shared" si="7"/>
        <v>150</v>
      </c>
      <c r="S26" s="7">
        <f t="shared" si="2"/>
        <v>0</v>
      </c>
      <c r="T26" s="7"/>
      <c r="U26" s="7"/>
      <c r="V26" s="7"/>
      <c r="W26" s="12">
        <f>SUM(Q26:V26)</f>
        <v>570</v>
      </c>
    </row>
    <row r="27" spans="1:24" ht="21.75" customHeight="1">
      <c r="A27" s="111" t="s">
        <v>57</v>
      </c>
      <c r="B27" s="112"/>
      <c r="C27" s="112"/>
      <c r="D27" s="112"/>
      <c r="E27" s="112"/>
      <c r="F27" s="112"/>
      <c r="G27" s="112"/>
      <c r="H27" s="113"/>
      <c r="I27" s="7"/>
      <c r="J27" s="85">
        <f t="shared" ref="J27:V27" si="17">SUM(J10:J26)/17</f>
        <v>5.0588235294117645</v>
      </c>
      <c r="K27" s="85">
        <f t="shared" si="17"/>
        <v>2.0588235294117645</v>
      </c>
      <c r="L27" s="85">
        <f t="shared" si="17"/>
        <v>1.4705882352941178</v>
      </c>
      <c r="M27" s="85">
        <f t="shared" si="17"/>
        <v>2.0411764705882356</v>
      </c>
      <c r="N27" s="85">
        <f t="shared" si="17"/>
        <v>0.41176470588235292</v>
      </c>
      <c r="O27" s="85">
        <f>SUM(O11:O26)/17</f>
        <v>0.17647058823529413</v>
      </c>
      <c r="P27" s="86">
        <f t="shared" si="17"/>
        <v>683.38235294117646</v>
      </c>
      <c r="Q27" s="88">
        <f t="shared" si="17"/>
        <v>354.11764705882354</v>
      </c>
      <c r="R27" s="43">
        <f t="shared" si="17"/>
        <v>149.47058823529412</v>
      </c>
      <c r="S27" s="85">
        <f t="shared" si="17"/>
        <v>36.764705882352942</v>
      </c>
      <c r="T27" s="85">
        <f t="shared" si="17"/>
        <v>91.852941176470594</v>
      </c>
      <c r="U27" s="85">
        <f t="shared" si="17"/>
        <v>24.705882352941178</v>
      </c>
      <c r="V27" s="85">
        <f t="shared" si="17"/>
        <v>26.470588235294116</v>
      </c>
      <c r="W27" s="87">
        <f>SUM(Q27:V27)</f>
        <v>683.38235294117658</v>
      </c>
      <c r="X27" s="89"/>
    </row>
    <row r="28" spans="1:24">
      <c r="A28" s="3" t="s">
        <v>17</v>
      </c>
      <c r="B28" s="3"/>
      <c r="C28" s="3"/>
      <c r="D28" s="3"/>
      <c r="E28" s="3"/>
      <c r="F28" s="3"/>
      <c r="G28" s="3"/>
      <c r="H28" s="11"/>
      <c r="I28" s="11"/>
      <c r="J28" s="4"/>
      <c r="K28" s="4"/>
      <c r="L28" s="4"/>
      <c r="M28" s="4"/>
      <c r="N28" s="4"/>
      <c r="O28" s="4"/>
      <c r="P28" s="16"/>
      <c r="Q28" s="15"/>
      <c r="R28" s="15"/>
      <c r="S28" s="15"/>
      <c r="T28" s="15"/>
      <c r="U28" s="15"/>
      <c r="V28" s="15"/>
    </row>
    <row r="29" spans="1:24">
      <c r="A29" s="2" t="s">
        <v>2</v>
      </c>
      <c r="B29" s="1"/>
      <c r="C29" s="1"/>
      <c r="D29" s="1"/>
      <c r="E29" s="1"/>
      <c r="F29" s="1"/>
      <c r="G29" s="1"/>
      <c r="H29" s="9"/>
      <c r="I29" s="9"/>
      <c r="J29" s="5"/>
      <c r="K29" s="5"/>
      <c r="L29" s="5"/>
      <c r="M29" s="5"/>
      <c r="N29" s="5"/>
      <c r="O29" s="5"/>
    </row>
    <row r="30" spans="1:24">
      <c r="A30" s="2" t="s">
        <v>3</v>
      </c>
      <c r="B30" s="1"/>
      <c r="C30" s="1"/>
      <c r="D30" s="1"/>
      <c r="E30" s="1"/>
      <c r="F30" s="1"/>
      <c r="G30" s="1"/>
      <c r="H30" s="9"/>
      <c r="I30" s="9"/>
      <c r="J30" s="5"/>
      <c r="K30" s="5"/>
      <c r="L30" s="5"/>
      <c r="M30" s="5"/>
      <c r="N30" s="5"/>
      <c r="O30" s="5"/>
    </row>
    <row r="31" spans="1:24">
      <c r="A31" s="2" t="s">
        <v>4</v>
      </c>
      <c r="B31" s="3"/>
      <c r="C31" s="3"/>
      <c r="D31" s="3"/>
      <c r="E31" s="3"/>
      <c r="F31" s="3"/>
      <c r="G31" s="1"/>
      <c r="H31" s="9"/>
      <c r="I31" s="9"/>
      <c r="J31" s="5"/>
      <c r="K31" s="5"/>
      <c r="L31" s="5"/>
      <c r="M31" s="5"/>
      <c r="N31" s="5"/>
      <c r="O31" s="5"/>
      <c r="R31" s="13"/>
      <c r="S31" s="14"/>
      <c r="T31" s="14"/>
      <c r="U31" s="14"/>
      <c r="V31" s="15"/>
      <c r="W31" s="15"/>
    </row>
    <row r="32" spans="1:24" ht="17.25" customHeight="1">
      <c r="B32" s="105" t="s">
        <v>25</v>
      </c>
      <c r="C32" s="105"/>
      <c r="D32" s="105"/>
      <c r="E32" s="105"/>
      <c r="F32" s="105"/>
      <c r="G32" s="105"/>
      <c r="H32" s="105"/>
      <c r="I32" s="105"/>
      <c r="J32" s="105"/>
      <c r="K32" s="105"/>
      <c r="L32" s="105"/>
      <c r="M32" s="105"/>
      <c r="N32" s="105"/>
      <c r="O32" s="105"/>
    </row>
    <row r="33" spans="1:15">
      <c r="B33" s="105" t="s">
        <v>26</v>
      </c>
      <c r="C33" s="105"/>
      <c r="D33" s="105"/>
      <c r="E33" s="105"/>
      <c r="F33" s="105"/>
      <c r="G33" s="105"/>
      <c r="H33" s="105"/>
      <c r="I33" s="105"/>
      <c r="J33" s="105"/>
      <c r="K33" s="105"/>
      <c r="L33" s="105"/>
      <c r="M33" s="105"/>
      <c r="N33" s="105"/>
      <c r="O33" s="105"/>
    </row>
    <row r="34" spans="1:15">
      <c r="B34" s="105" t="s">
        <v>27</v>
      </c>
      <c r="C34" s="105"/>
      <c r="D34" s="105"/>
      <c r="E34" s="105"/>
      <c r="F34" s="105"/>
      <c r="G34" s="105"/>
      <c r="H34" s="105"/>
      <c r="I34" s="105"/>
      <c r="J34" s="105"/>
      <c r="K34" s="105"/>
      <c r="L34" s="105"/>
      <c r="M34" s="105"/>
      <c r="N34" s="105"/>
      <c r="O34" s="105"/>
    </row>
    <row r="35" spans="1:15" ht="23.25" customHeight="1">
      <c r="B35" s="10"/>
      <c r="C35" s="10"/>
      <c r="D35" s="10"/>
      <c r="E35" s="10"/>
      <c r="F35" s="10"/>
      <c r="G35" s="10"/>
      <c r="H35" s="10"/>
      <c r="I35" s="10"/>
      <c r="J35" s="10"/>
      <c r="K35" s="10"/>
      <c r="L35" s="10"/>
      <c r="M35" s="10"/>
      <c r="N35" s="10"/>
      <c r="O35" s="10"/>
    </row>
    <row r="36" spans="1:15" ht="147.6" customHeight="1"/>
    <row r="37" spans="1:15" ht="29.4" customHeight="1">
      <c r="A37" s="18" t="s">
        <v>118</v>
      </c>
      <c r="B37" s="9"/>
      <c r="C37" s="9"/>
      <c r="D37" s="9"/>
      <c r="E37" s="9"/>
      <c r="F37" s="9"/>
      <c r="G37" s="9"/>
      <c r="H37" s="9"/>
      <c r="I37" s="9"/>
    </row>
    <row r="38" spans="1:15" ht="17.399999999999999">
      <c r="A38" s="134" t="s">
        <v>119</v>
      </c>
      <c r="B38" s="134"/>
      <c r="C38" s="134"/>
      <c r="D38" s="134"/>
      <c r="E38" s="134"/>
      <c r="F38" s="134"/>
      <c r="G38" s="134"/>
      <c r="H38" s="134"/>
      <c r="I38" s="134"/>
      <c r="J38" s="134"/>
      <c r="K38" s="134"/>
      <c r="N38" s="5"/>
    </row>
    <row r="39" spans="1:15" ht="18" thickBot="1">
      <c r="A39" s="19" t="s">
        <v>30</v>
      </c>
    </row>
    <row r="40" spans="1:15" ht="48" customHeight="1">
      <c r="A40" s="25" t="s">
        <v>31</v>
      </c>
      <c r="B40" s="135" t="s">
        <v>32</v>
      </c>
      <c r="C40" s="135"/>
      <c r="D40" s="135"/>
      <c r="E40" s="20" t="s">
        <v>33</v>
      </c>
      <c r="F40" s="29" t="s">
        <v>34</v>
      </c>
      <c r="G40" s="30" t="s">
        <v>46</v>
      </c>
      <c r="H40" s="135" t="s">
        <v>35</v>
      </c>
      <c r="I40" s="135"/>
      <c r="J40" s="135"/>
      <c r="K40" s="135"/>
      <c r="L40" s="135"/>
    </row>
    <row r="41" spans="1:15" ht="30" customHeight="1">
      <c r="A41" s="31" t="s">
        <v>36</v>
      </c>
      <c r="B41" s="122"/>
      <c r="C41" s="122"/>
      <c r="D41" s="122"/>
      <c r="E41" s="17"/>
      <c r="F41" s="17"/>
      <c r="G41" s="17"/>
      <c r="H41" s="122" t="s">
        <v>37</v>
      </c>
      <c r="I41" s="122"/>
      <c r="J41" s="122"/>
      <c r="K41" s="122"/>
      <c r="L41" s="122"/>
    </row>
    <row r="42" spans="1:15" ht="30" customHeight="1" thickBot="1">
      <c r="A42" s="32" t="s">
        <v>38</v>
      </c>
      <c r="B42" s="122"/>
      <c r="C42" s="122"/>
      <c r="D42" s="122"/>
      <c r="E42" s="17"/>
      <c r="F42" s="17"/>
      <c r="G42" s="17"/>
      <c r="H42" s="122" t="s">
        <v>37</v>
      </c>
      <c r="I42" s="122"/>
      <c r="J42" s="122"/>
      <c r="K42" s="122"/>
      <c r="L42" s="122"/>
    </row>
    <row r="43" spans="1:15" ht="30" customHeight="1" thickBot="1">
      <c r="A43" s="32" t="s">
        <v>39</v>
      </c>
      <c r="B43" s="122"/>
      <c r="C43" s="122"/>
      <c r="D43" s="122"/>
      <c r="E43" s="17"/>
      <c r="F43" s="17"/>
      <c r="G43" s="17"/>
      <c r="H43" s="122" t="s">
        <v>37</v>
      </c>
      <c r="I43" s="122"/>
      <c r="J43" s="122"/>
      <c r="K43" s="122"/>
      <c r="L43" s="122"/>
    </row>
    <row r="44" spans="1:15" ht="30" customHeight="1" thickBot="1">
      <c r="A44" s="32" t="s">
        <v>40</v>
      </c>
      <c r="B44" s="122"/>
      <c r="C44" s="122"/>
      <c r="D44" s="122"/>
      <c r="E44" s="17"/>
      <c r="F44" s="17"/>
      <c r="G44" s="17"/>
      <c r="H44" s="122" t="s">
        <v>37</v>
      </c>
      <c r="I44" s="122"/>
      <c r="J44" s="122"/>
      <c r="K44" s="122"/>
      <c r="L44" s="122"/>
    </row>
    <row r="45" spans="1:15" ht="30" customHeight="1" thickBot="1">
      <c r="A45" s="32" t="s">
        <v>16</v>
      </c>
      <c r="B45" s="122"/>
      <c r="C45" s="122"/>
      <c r="D45" s="122"/>
      <c r="E45" s="17"/>
      <c r="F45" s="17"/>
      <c r="G45" s="17"/>
      <c r="H45" s="122" t="s">
        <v>37</v>
      </c>
      <c r="I45" s="122"/>
      <c r="J45" s="122"/>
      <c r="K45" s="122"/>
      <c r="L45" s="122"/>
    </row>
    <row r="46" spans="1:15" ht="30" customHeight="1" thickBot="1">
      <c r="A46" s="32" t="s">
        <v>41</v>
      </c>
      <c r="B46" s="122"/>
      <c r="C46" s="122"/>
      <c r="D46" s="122"/>
      <c r="E46" s="21"/>
      <c r="F46" s="17"/>
      <c r="G46" s="17"/>
      <c r="H46" s="129"/>
      <c r="I46" s="130"/>
      <c r="J46" s="130"/>
      <c r="K46" s="130"/>
      <c r="L46" s="131"/>
    </row>
    <row r="47" spans="1:15" ht="17.399999999999999">
      <c r="A47" s="22" t="s">
        <v>42</v>
      </c>
    </row>
    <row r="48" spans="1:15" ht="17.399999999999999">
      <c r="A48" s="22" t="s">
        <v>45</v>
      </c>
    </row>
    <row r="49" spans="1:12" ht="17.399999999999999">
      <c r="A49" s="22" t="s">
        <v>43</v>
      </c>
    </row>
    <row r="50" spans="1:12" ht="17.399999999999999">
      <c r="A50" s="23" t="s">
        <v>44</v>
      </c>
    </row>
    <row r="52" spans="1:12">
      <c r="A52" s="24"/>
    </row>
    <row r="53" spans="1:12" ht="24.6">
      <c r="A53" s="18" t="str">
        <f>A37:I37</f>
        <v xml:space="preserve">       台南市安順國小107.1月份學校供應量反映表</v>
      </c>
      <c r="B53" s="27"/>
      <c r="C53" s="27"/>
      <c r="D53" s="27"/>
      <c r="E53" s="27"/>
      <c r="F53" s="27"/>
      <c r="G53" s="27"/>
      <c r="H53" s="27"/>
      <c r="I53" s="26"/>
      <c r="J53" s="26"/>
    </row>
    <row r="54" spans="1:12" ht="17.399999999999999">
      <c r="A54" s="134" t="str">
        <f>A38</f>
        <v xml:space="preserve">                                           班級：                            調查日期：  107年  1月   1 日</v>
      </c>
      <c r="B54" s="134"/>
      <c r="C54" s="134"/>
      <c r="D54" s="134"/>
      <c r="E54" s="134"/>
      <c r="F54" s="134"/>
      <c r="G54" s="134"/>
      <c r="H54" s="134"/>
      <c r="I54" s="134"/>
      <c r="J54" s="134"/>
      <c r="K54" s="134"/>
    </row>
    <row r="55" spans="1:12" ht="18" thickBot="1">
      <c r="A55" s="19" t="s">
        <v>30</v>
      </c>
    </row>
    <row r="56" spans="1:12" ht="36" customHeight="1">
      <c r="A56" s="25" t="s">
        <v>31</v>
      </c>
      <c r="B56" s="135" t="s">
        <v>32</v>
      </c>
      <c r="C56" s="135"/>
      <c r="D56" s="135"/>
      <c r="E56" s="20" t="s">
        <v>33</v>
      </c>
      <c r="F56" s="29" t="s">
        <v>34</v>
      </c>
      <c r="G56" s="30" t="s">
        <v>46</v>
      </c>
      <c r="H56" s="135" t="s">
        <v>35</v>
      </c>
      <c r="I56" s="135"/>
      <c r="J56" s="135"/>
      <c r="K56" s="135"/>
      <c r="L56" s="135"/>
    </row>
    <row r="57" spans="1:12" ht="30" customHeight="1">
      <c r="A57" s="31" t="s">
        <v>36</v>
      </c>
      <c r="B57" s="122"/>
      <c r="C57" s="122"/>
      <c r="D57" s="122"/>
      <c r="E57" s="17"/>
      <c r="F57" s="17"/>
      <c r="G57" s="17"/>
      <c r="H57" s="122" t="s">
        <v>37</v>
      </c>
      <c r="I57" s="122"/>
      <c r="J57" s="122"/>
      <c r="K57" s="122"/>
      <c r="L57" s="122"/>
    </row>
    <row r="58" spans="1:12" ht="30" customHeight="1" thickBot="1">
      <c r="A58" s="32" t="s">
        <v>38</v>
      </c>
      <c r="B58" s="122"/>
      <c r="C58" s="122"/>
      <c r="D58" s="122"/>
      <c r="E58" s="17"/>
      <c r="F58" s="17"/>
      <c r="G58" s="17"/>
      <c r="H58" s="122" t="s">
        <v>37</v>
      </c>
      <c r="I58" s="122"/>
      <c r="J58" s="122"/>
      <c r="K58" s="122"/>
      <c r="L58" s="122"/>
    </row>
    <row r="59" spans="1:12" ht="30" customHeight="1" thickBot="1">
      <c r="A59" s="32" t="s">
        <v>39</v>
      </c>
      <c r="B59" s="122"/>
      <c r="C59" s="122"/>
      <c r="D59" s="122"/>
      <c r="E59" s="17"/>
      <c r="F59" s="17"/>
      <c r="G59" s="17"/>
      <c r="H59" s="122" t="s">
        <v>37</v>
      </c>
      <c r="I59" s="122"/>
      <c r="J59" s="122"/>
      <c r="K59" s="122"/>
      <c r="L59" s="122"/>
    </row>
    <row r="60" spans="1:12" ht="30" customHeight="1" thickBot="1">
      <c r="A60" s="32" t="s">
        <v>40</v>
      </c>
      <c r="B60" s="122"/>
      <c r="C60" s="122"/>
      <c r="D60" s="122"/>
      <c r="E60" s="17"/>
      <c r="F60" s="17"/>
      <c r="G60" s="17"/>
      <c r="H60" s="122" t="s">
        <v>37</v>
      </c>
      <c r="I60" s="122"/>
      <c r="J60" s="122"/>
      <c r="K60" s="122"/>
      <c r="L60" s="122"/>
    </row>
    <row r="61" spans="1:12" ht="27.75" customHeight="1" thickBot="1">
      <c r="A61" s="32" t="s">
        <v>16</v>
      </c>
      <c r="B61" s="122"/>
      <c r="C61" s="122"/>
      <c r="D61" s="122"/>
      <c r="E61" s="17"/>
      <c r="F61" s="17"/>
      <c r="G61" s="17"/>
      <c r="H61" s="122" t="s">
        <v>37</v>
      </c>
      <c r="I61" s="122"/>
      <c r="J61" s="122"/>
      <c r="K61" s="122"/>
      <c r="L61" s="122"/>
    </row>
    <row r="62" spans="1:12" ht="28.5" customHeight="1" thickBot="1">
      <c r="A62" s="32" t="s">
        <v>41</v>
      </c>
      <c r="B62" s="122"/>
      <c r="C62" s="122"/>
      <c r="D62" s="122"/>
      <c r="E62" s="21"/>
      <c r="F62" s="17"/>
      <c r="G62" s="17"/>
      <c r="H62" s="129"/>
      <c r="I62" s="130"/>
      <c r="J62" s="130"/>
      <c r="K62" s="130"/>
      <c r="L62" s="131"/>
    </row>
    <row r="63" spans="1:12" ht="23.25" customHeight="1">
      <c r="A63" s="22" t="s">
        <v>42</v>
      </c>
    </row>
    <row r="64" spans="1:12" ht="24.75" customHeight="1">
      <c r="A64" s="22" t="s">
        <v>45</v>
      </c>
    </row>
    <row r="65" spans="1:1" ht="27.75" customHeight="1">
      <c r="A65" s="22" t="s">
        <v>43</v>
      </c>
    </row>
    <row r="66" spans="1:1" ht="27" customHeight="1">
      <c r="A66" s="23" t="s">
        <v>44</v>
      </c>
    </row>
  </sheetData>
  <mergeCells count="66">
    <mergeCell ref="W7:W9"/>
    <mergeCell ref="B60:D60"/>
    <mergeCell ref="H60:L60"/>
    <mergeCell ref="B61:D61"/>
    <mergeCell ref="H61:L61"/>
    <mergeCell ref="H46:L46"/>
    <mergeCell ref="A54:K54"/>
    <mergeCell ref="B56:D56"/>
    <mergeCell ref="H56:L56"/>
    <mergeCell ref="B46:D46"/>
    <mergeCell ref="A38:K38"/>
    <mergeCell ref="B40:D40"/>
    <mergeCell ref="H40:L40"/>
    <mergeCell ref="H41:L41"/>
    <mergeCell ref="H42:L42"/>
    <mergeCell ref="H43:L43"/>
    <mergeCell ref="B62:D62"/>
    <mergeCell ref="H62:L62"/>
    <mergeCell ref="B57:D57"/>
    <mergeCell ref="H57:L57"/>
    <mergeCell ref="B58:D58"/>
    <mergeCell ref="H58:L58"/>
    <mergeCell ref="B59:D59"/>
    <mergeCell ref="H59:L59"/>
    <mergeCell ref="A6:P6"/>
    <mergeCell ref="H44:L44"/>
    <mergeCell ref="H45:L45"/>
    <mergeCell ref="B41:D41"/>
    <mergeCell ref="B42:D42"/>
    <mergeCell ref="B43:D43"/>
    <mergeCell ref="B44:D44"/>
    <mergeCell ref="B45:D45"/>
    <mergeCell ref="D16:E16"/>
    <mergeCell ref="D21:E21"/>
    <mergeCell ref="D11:E11"/>
    <mergeCell ref="D1:O1"/>
    <mergeCell ref="A7:O7"/>
    <mergeCell ref="A8:A9"/>
    <mergeCell ref="B8:B9"/>
    <mergeCell ref="C8:C9"/>
    <mergeCell ref="D8:D9"/>
    <mergeCell ref="E8:E9"/>
    <mergeCell ref="F8:F9"/>
    <mergeCell ref="G8:G9"/>
    <mergeCell ref="H8:H9"/>
    <mergeCell ref="O8:O9"/>
    <mergeCell ref="D2:O2"/>
    <mergeCell ref="D3:O3"/>
    <mergeCell ref="D4:O4"/>
    <mergeCell ref="D5:O5"/>
    <mergeCell ref="J8:J9"/>
    <mergeCell ref="U7:U9"/>
    <mergeCell ref="V7:V9"/>
    <mergeCell ref="B32:O32"/>
    <mergeCell ref="B33:O33"/>
    <mergeCell ref="B34:O34"/>
    <mergeCell ref="Q7:Q9"/>
    <mergeCell ref="R7:R9"/>
    <mergeCell ref="S7:S9"/>
    <mergeCell ref="T7:T9"/>
    <mergeCell ref="P8:P9"/>
    <mergeCell ref="A27:H27"/>
    <mergeCell ref="K8:K9"/>
    <mergeCell ref="L8:L9"/>
    <mergeCell ref="M8:M9"/>
    <mergeCell ref="N8:N9"/>
  </mergeCells>
  <phoneticPr fontId="2" type="noConversion"/>
  <pageMargins left="0.11811023622047245" right="0.11811023622047245" top="0.23622047244094491" bottom="0.15748031496062992" header="0.31496062992125984" footer="0.31496062992125984"/>
  <pageSetup paperSize="9" orientation="portrait" horizontalDpi="300" r:id="rId1"/>
  <drawing r:id="rId2"/>
  <legacyDrawing r:id="rId3"/>
</worksheet>
</file>

<file path=xl/worksheets/sheet2.xml><?xml version="1.0" encoding="utf-8"?>
<worksheet xmlns="http://schemas.openxmlformats.org/spreadsheetml/2006/main" xmlns:r="http://schemas.openxmlformats.org/officeDocument/2006/relationships">
  <dimension ref="A1:AI61"/>
  <sheetViews>
    <sheetView tabSelected="1" view="pageLayout" topLeftCell="A58" zoomScale="134" zoomScaleNormal="100" zoomScaleSheetLayoutView="100" zoomScalePageLayoutView="134" workbookViewId="0">
      <selection activeCell="D9" sqref="D9:H20"/>
    </sheetView>
  </sheetViews>
  <sheetFormatPr defaultRowHeight="16.2"/>
  <cols>
    <col min="1" max="1" width="6.21875" customWidth="1"/>
    <col min="2" max="2" width="7" customWidth="1"/>
    <col min="3" max="3" width="3.6640625" customWidth="1"/>
    <col min="4" max="4" width="7.77734375" customWidth="1"/>
    <col min="5" max="5" width="10.88671875" customWidth="1"/>
    <col min="6" max="6" width="10.77734375" customWidth="1"/>
    <col min="7" max="7" width="11.109375" customWidth="1"/>
    <col min="8" max="8" width="12.6640625" customWidth="1"/>
    <col min="9" max="13" width="3.6640625" customWidth="1"/>
    <col min="14" max="14" width="2.88671875" customWidth="1"/>
    <col min="15" max="15" width="2.77734375" customWidth="1"/>
    <col min="16" max="16" width="5" customWidth="1"/>
    <col min="17" max="17" width="4.21875" customWidth="1"/>
    <col min="18" max="18" width="3.6640625" customWidth="1"/>
    <col min="19" max="19" width="4.6640625" customWidth="1"/>
    <col min="20" max="21" width="3.6640625" customWidth="1"/>
    <col min="22" max="22" width="5.44140625" customWidth="1"/>
    <col min="23" max="23" width="10" bestFit="1" customWidth="1"/>
  </cols>
  <sheetData>
    <row r="1" spans="1:35" ht="19.95" customHeight="1">
      <c r="A1" s="48"/>
      <c r="B1" s="48"/>
      <c r="C1" s="48"/>
      <c r="D1" s="139" t="s">
        <v>134</v>
      </c>
      <c r="E1" s="140"/>
      <c r="F1" s="140"/>
      <c r="G1" s="140"/>
      <c r="H1" s="141" t="s">
        <v>135</v>
      </c>
      <c r="I1" s="141"/>
      <c r="J1" s="141"/>
      <c r="K1" s="141"/>
      <c r="L1" s="141"/>
      <c r="M1" s="141"/>
      <c r="N1" s="141"/>
      <c r="O1" s="141"/>
      <c r="P1" s="141"/>
      <c r="Q1" s="136"/>
      <c r="R1" s="136"/>
      <c r="S1" s="136"/>
      <c r="T1" s="136"/>
      <c r="U1" s="136"/>
      <c r="V1" s="136"/>
      <c r="W1" s="136"/>
    </row>
    <row r="2" spans="1:35" ht="25.2" customHeight="1">
      <c r="A2" s="48"/>
      <c r="B2" s="48"/>
      <c r="C2" s="48"/>
      <c r="D2" s="140"/>
      <c r="E2" s="140"/>
      <c r="F2" s="140"/>
      <c r="G2" s="140"/>
      <c r="H2" s="143" t="s">
        <v>122</v>
      </c>
      <c r="I2" s="143"/>
      <c r="J2" s="143"/>
      <c r="K2" s="143"/>
      <c r="L2" s="143"/>
      <c r="M2" s="143"/>
      <c r="N2" s="143"/>
      <c r="O2" s="143"/>
      <c r="P2" s="143"/>
      <c r="Q2" s="136"/>
      <c r="R2" s="136"/>
      <c r="S2" s="136"/>
      <c r="T2" s="136"/>
      <c r="U2" s="136"/>
      <c r="V2" s="136"/>
      <c r="W2" s="136"/>
      <c r="AE2" s="141"/>
      <c r="AF2" s="141"/>
      <c r="AG2" s="141"/>
      <c r="AH2" s="141"/>
      <c r="AI2" s="141"/>
    </row>
    <row r="3" spans="1:35" ht="19.95" customHeight="1">
      <c r="A3" s="48"/>
      <c r="B3" s="48"/>
      <c r="C3" s="48"/>
      <c r="D3" s="140"/>
      <c r="E3" s="140"/>
      <c r="F3" s="140"/>
      <c r="G3" s="140"/>
      <c r="H3" s="143" t="s">
        <v>108</v>
      </c>
      <c r="I3" s="143"/>
      <c r="J3" s="143"/>
      <c r="K3" s="143"/>
      <c r="L3" s="143"/>
      <c r="M3" s="143"/>
      <c r="N3" s="143"/>
      <c r="O3" s="143"/>
      <c r="P3" s="143"/>
      <c r="U3" s="60"/>
      <c r="V3" s="58"/>
      <c r="W3" s="58"/>
      <c r="X3" s="58"/>
    </row>
    <row r="4" spans="1:35">
      <c r="A4" s="48"/>
      <c r="B4" s="48"/>
      <c r="C4" s="48"/>
      <c r="D4" s="137" t="s">
        <v>142</v>
      </c>
      <c r="E4" s="138"/>
      <c r="F4" s="138"/>
      <c r="G4" s="138"/>
      <c r="H4" s="57" t="s">
        <v>136</v>
      </c>
      <c r="I4" s="57"/>
      <c r="J4" s="57"/>
      <c r="K4" s="57"/>
      <c r="L4" s="57"/>
      <c r="M4" s="57"/>
      <c r="N4" s="57"/>
      <c r="O4" s="57"/>
      <c r="P4" s="57"/>
    </row>
    <row r="5" spans="1:35">
      <c r="A5" s="49"/>
      <c r="B5" s="48"/>
      <c r="C5" s="59"/>
      <c r="D5" s="138"/>
      <c r="E5" s="138"/>
      <c r="F5" s="138"/>
      <c r="G5" s="138"/>
      <c r="H5" s="57" t="s">
        <v>137</v>
      </c>
      <c r="I5" s="57"/>
      <c r="J5" s="57"/>
      <c r="K5" s="57"/>
      <c r="L5" s="57"/>
      <c r="M5" s="57"/>
      <c r="N5" s="57"/>
      <c r="O5" s="57"/>
      <c r="P5" s="57"/>
    </row>
    <row r="6" spans="1:35" ht="19.5" customHeight="1">
      <c r="A6" s="90" t="s">
        <v>138</v>
      </c>
      <c r="B6" s="47"/>
      <c r="C6" s="47"/>
      <c r="D6" s="47"/>
      <c r="E6" s="47"/>
      <c r="F6" s="47"/>
      <c r="G6" s="47"/>
      <c r="H6" s="142" t="s">
        <v>133</v>
      </c>
      <c r="I6" s="142"/>
      <c r="J6" s="142"/>
      <c r="K6" s="142"/>
      <c r="L6" s="142"/>
      <c r="M6" s="142"/>
      <c r="N6" s="142"/>
      <c r="O6" s="142"/>
      <c r="P6" s="142"/>
      <c r="Q6" s="102" t="s">
        <v>19</v>
      </c>
      <c r="R6" s="106" t="s">
        <v>20</v>
      </c>
      <c r="S6" s="102" t="s">
        <v>21</v>
      </c>
      <c r="T6" s="102" t="s">
        <v>22</v>
      </c>
      <c r="U6" s="102" t="s">
        <v>23</v>
      </c>
      <c r="V6" s="102" t="s">
        <v>24</v>
      </c>
      <c r="W6" s="109" t="s">
        <v>29</v>
      </c>
    </row>
    <row r="7" spans="1:35" ht="21.75" customHeight="1">
      <c r="A7" s="118" t="s">
        <v>0</v>
      </c>
      <c r="B7" s="119" t="s">
        <v>10</v>
      </c>
      <c r="C7" s="119" t="s">
        <v>11</v>
      </c>
      <c r="D7" s="119" t="s">
        <v>12</v>
      </c>
      <c r="E7" s="119" t="s">
        <v>13</v>
      </c>
      <c r="F7" s="119" t="s">
        <v>14</v>
      </c>
      <c r="G7" s="119" t="s">
        <v>15</v>
      </c>
      <c r="H7" s="119" t="s">
        <v>16</v>
      </c>
      <c r="I7" s="6" t="s">
        <v>1</v>
      </c>
      <c r="J7" s="115" t="s">
        <v>19</v>
      </c>
      <c r="K7" s="114" t="s">
        <v>20</v>
      </c>
      <c r="L7" s="115" t="s">
        <v>21</v>
      </c>
      <c r="M7" s="115" t="s">
        <v>22</v>
      </c>
      <c r="N7" s="115" t="s">
        <v>23</v>
      </c>
      <c r="O7" s="120" t="s">
        <v>24</v>
      </c>
      <c r="P7" s="109" t="s">
        <v>29</v>
      </c>
      <c r="Q7" s="103"/>
      <c r="R7" s="107"/>
      <c r="S7" s="103"/>
      <c r="T7" s="103"/>
      <c r="U7" s="103"/>
      <c r="V7" s="103"/>
      <c r="W7" s="132"/>
    </row>
    <row r="8" spans="1:35" ht="15.75" customHeight="1">
      <c r="A8" s="118"/>
      <c r="B8" s="119"/>
      <c r="C8" s="119"/>
      <c r="D8" s="119"/>
      <c r="E8" s="119"/>
      <c r="F8" s="119"/>
      <c r="G8" s="119"/>
      <c r="H8" s="119"/>
      <c r="I8" s="6" t="s">
        <v>18</v>
      </c>
      <c r="J8" s="115"/>
      <c r="K8" s="114"/>
      <c r="L8" s="115"/>
      <c r="M8" s="115"/>
      <c r="N8" s="115"/>
      <c r="O8" s="120"/>
      <c r="P8" s="110"/>
      <c r="Q8" s="104"/>
      <c r="R8" s="108"/>
      <c r="S8" s="104"/>
      <c r="T8" s="104"/>
      <c r="U8" s="104"/>
      <c r="V8" s="104"/>
      <c r="W8" s="133"/>
    </row>
    <row r="9" spans="1:35" ht="21.75" customHeight="1">
      <c r="A9" s="46">
        <v>1</v>
      </c>
      <c r="B9" s="34">
        <v>43102</v>
      </c>
      <c r="C9" s="35" t="s">
        <v>6</v>
      </c>
      <c r="D9" s="144" t="s">
        <v>114</v>
      </c>
      <c r="E9" s="145"/>
      <c r="F9" s="65" t="s">
        <v>113</v>
      </c>
      <c r="G9" s="66" t="s">
        <v>50</v>
      </c>
      <c r="H9" s="66" t="s">
        <v>166</v>
      </c>
      <c r="I9" s="41" t="s">
        <v>18</v>
      </c>
      <c r="J9" s="8">
        <v>5</v>
      </c>
      <c r="K9" s="7">
        <v>2.1</v>
      </c>
      <c r="L9" s="7">
        <v>1.7</v>
      </c>
      <c r="M9" s="7">
        <v>2</v>
      </c>
      <c r="N9" s="7"/>
      <c r="O9" s="7">
        <v>1</v>
      </c>
      <c r="P9" s="28">
        <f t="shared" ref="P9:P20" si="0">W9</f>
        <v>748</v>
      </c>
      <c r="Q9" s="8">
        <f t="shared" ref="Q9:Q20" si="1">J9*70</f>
        <v>350</v>
      </c>
      <c r="R9" s="7">
        <f>K9*55</f>
        <v>115.5</v>
      </c>
      <c r="S9" s="7">
        <f t="shared" ref="S9:S20" si="2">L9*25</f>
        <v>42.5</v>
      </c>
      <c r="T9" s="7">
        <f t="shared" ref="T9:T20" si="3">M9*45</f>
        <v>90</v>
      </c>
      <c r="U9" s="7">
        <f t="shared" ref="U9:U20" si="4">N9*60</f>
        <v>0</v>
      </c>
      <c r="V9" s="7">
        <f t="shared" ref="V9:V20" si="5">O9*150</f>
        <v>150</v>
      </c>
      <c r="W9" s="12">
        <f t="shared" ref="W9:W19" si="6">SUM(Q9:V9)</f>
        <v>748</v>
      </c>
    </row>
    <row r="10" spans="1:35" ht="21.75" customHeight="1">
      <c r="A10" s="91">
        <v>2</v>
      </c>
      <c r="B10" s="34">
        <v>43103</v>
      </c>
      <c r="C10" s="35" t="s">
        <v>7</v>
      </c>
      <c r="D10" s="64" t="s">
        <v>71</v>
      </c>
      <c r="E10" s="64" t="s">
        <v>51</v>
      </c>
      <c r="F10" s="64" t="s">
        <v>72</v>
      </c>
      <c r="G10" s="64" t="s">
        <v>165</v>
      </c>
      <c r="H10" s="61" t="s">
        <v>164</v>
      </c>
      <c r="I10" s="41"/>
      <c r="J10" s="8">
        <v>5</v>
      </c>
      <c r="K10" s="8">
        <v>2.2000000000000002</v>
      </c>
      <c r="L10" s="8">
        <v>1.7</v>
      </c>
      <c r="M10" s="8">
        <v>2.5</v>
      </c>
      <c r="N10" s="8"/>
      <c r="O10" s="8"/>
      <c r="P10" s="28">
        <f t="shared" si="0"/>
        <v>670</v>
      </c>
      <c r="Q10" s="8">
        <f t="shared" si="1"/>
        <v>350</v>
      </c>
      <c r="R10" s="7">
        <f t="shared" ref="R10:R19" si="7">K10*75</f>
        <v>165</v>
      </c>
      <c r="S10" s="7">
        <f t="shared" si="2"/>
        <v>42.5</v>
      </c>
      <c r="T10" s="7">
        <f t="shared" si="3"/>
        <v>112.5</v>
      </c>
      <c r="U10" s="7">
        <f t="shared" si="4"/>
        <v>0</v>
      </c>
      <c r="V10" s="7">
        <f t="shared" si="5"/>
        <v>0</v>
      </c>
      <c r="W10" s="12">
        <f t="shared" si="6"/>
        <v>670</v>
      </c>
    </row>
    <row r="11" spans="1:35" ht="21.75" customHeight="1">
      <c r="A11" s="91">
        <v>3</v>
      </c>
      <c r="B11" s="34">
        <v>43104</v>
      </c>
      <c r="C11" s="35" t="s">
        <v>8</v>
      </c>
      <c r="D11" s="64" t="s">
        <v>28</v>
      </c>
      <c r="E11" s="63" t="s">
        <v>112</v>
      </c>
      <c r="F11" s="66" t="s">
        <v>130</v>
      </c>
      <c r="G11" s="64" t="s">
        <v>131</v>
      </c>
      <c r="H11" s="67" t="s">
        <v>162</v>
      </c>
      <c r="I11" s="40" t="s">
        <v>58</v>
      </c>
      <c r="J11" s="8">
        <v>5</v>
      </c>
      <c r="K11" s="7">
        <v>2.2000000000000002</v>
      </c>
      <c r="L11" s="7">
        <v>1.7</v>
      </c>
      <c r="M11" s="7">
        <v>2.2999999999999998</v>
      </c>
      <c r="N11" s="7">
        <v>1</v>
      </c>
      <c r="O11" s="7"/>
      <c r="P11" s="28">
        <f t="shared" si="0"/>
        <v>721</v>
      </c>
      <c r="Q11" s="8">
        <f t="shared" si="1"/>
        <v>350</v>
      </c>
      <c r="R11" s="7">
        <f t="shared" si="7"/>
        <v>165</v>
      </c>
      <c r="S11" s="7">
        <f t="shared" si="2"/>
        <v>42.5</v>
      </c>
      <c r="T11" s="7">
        <f t="shared" si="3"/>
        <v>103.49999999999999</v>
      </c>
      <c r="U11" s="7">
        <f t="shared" si="4"/>
        <v>60</v>
      </c>
      <c r="V11" s="7">
        <f t="shared" si="5"/>
        <v>0</v>
      </c>
      <c r="W11" s="12">
        <f t="shared" si="6"/>
        <v>721</v>
      </c>
    </row>
    <row r="12" spans="1:35" ht="21.75" customHeight="1">
      <c r="A12" s="91">
        <v>4</v>
      </c>
      <c r="B12" s="34">
        <v>43107</v>
      </c>
      <c r="C12" s="35" t="s">
        <v>47</v>
      </c>
      <c r="D12" s="61" t="s">
        <v>28</v>
      </c>
      <c r="E12" s="67" t="s">
        <v>129</v>
      </c>
      <c r="F12" s="61" t="s">
        <v>74</v>
      </c>
      <c r="G12" s="64" t="s">
        <v>128</v>
      </c>
      <c r="H12" s="61" t="s">
        <v>53</v>
      </c>
      <c r="I12" s="42"/>
      <c r="J12" s="8">
        <v>5</v>
      </c>
      <c r="K12" s="7">
        <v>2.2000000000000002</v>
      </c>
      <c r="L12" s="7">
        <v>1.4</v>
      </c>
      <c r="M12" s="7">
        <v>2.2000000000000002</v>
      </c>
      <c r="N12" s="7"/>
      <c r="O12" s="7"/>
      <c r="P12" s="28">
        <f t="shared" si="0"/>
        <v>649</v>
      </c>
      <c r="Q12" s="8">
        <f t="shared" si="1"/>
        <v>350</v>
      </c>
      <c r="R12" s="7">
        <f t="shared" si="7"/>
        <v>165</v>
      </c>
      <c r="S12" s="7">
        <f t="shared" si="2"/>
        <v>35</v>
      </c>
      <c r="T12" s="7">
        <f t="shared" si="3"/>
        <v>99.000000000000014</v>
      </c>
      <c r="U12" s="7">
        <f t="shared" si="4"/>
        <v>0</v>
      </c>
      <c r="V12" s="7">
        <f t="shared" si="5"/>
        <v>0</v>
      </c>
      <c r="W12" s="12">
        <f t="shared" si="6"/>
        <v>649</v>
      </c>
    </row>
    <row r="13" spans="1:35" ht="21.75" customHeight="1">
      <c r="A13" s="91">
        <v>5</v>
      </c>
      <c r="B13" s="34">
        <v>43108</v>
      </c>
      <c r="C13" s="35" t="s">
        <v>5</v>
      </c>
      <c r="D13" s="66" t="s">
        <v>88</v>
      </c>
      <c r="E13" s="61" t="s">
        <v>76</v>
      </c>
      <c r="F13" s="61" t="s">
        <v>54</v>
      </c>
      <c r="G13" s="68" t="s">
        <v>167</v>
      </c>
      <c r="H13" s="61" t="s">
        <v>77</v>
      </c>
      <c r="I13" s="41" t="s">
        <v>58</v>
      </c>
      <c r="J13" s="8">
        <v>5</v>
      </c>
      <c r="K13" s="8">
        <v>2.2000000000000002</v>
      </c>
      <c r="L13" s="8">
        <v>1.5</v>
      </c>
      <c r="M13" s="8">
        <v>2.2999999999999998</v>
      </c>
      <c r="N13" s="8">
        <v>1</v>
      </c>
      <c r="O13" s="8"/>
      <c r="P13" s="28">
        <f t="shared" si="0"/>
        <v>716</v>
      </c>
      <c r="Q13" s="8">
        <f t="shared" si="1"/>
        <v>350</v>
      </c>
      <c r="R13" s="7">
        <f t="shared" si="7"/>
        <v>165</v>
      </c>
      <c r="S13" s="7">
        <f t="shared" si="2"/>
        <v>37.5</v>
      </c>
      <c r="T13" s="7">
        <f t="shared" si="3"/>
        <v>103.49999999999999</v>
      </c>
      <c r="U13" s="7">
        <f t="shared" si="4"/>
        <v>60</v>
      </c>
      <c r="V13" s="7">
        <f t="shared" si="5"/>
        <v>0</v>
      </c>
      <c r="W13" s="12">
        <f t="shared" si="6"/>
        <v>716</v>
      </c>
    </row>
    <row r="14" spans="1:35" ht="21.75" customHeight="1">
      <c r="A14" s="91">
        <v>6</v>
      </c>
      <c r="B14" s="34">
        <v>43109</v>
      </c>
      <c r="C14" s="35" t="s">
        <v>6</v>
      </c>
      <c r="D14" s="148" t="s">
        <v>115</v>
      </c>
      <c r="E14" s="149"/>
      <c r="F14" s="73" t="s">
        <v>78</v>
      </c>
      <c r="G14" s="70" t="s">
        <v>79</v>
      </c>
      <c r="H14" s="70" t="s">
        <v>80</v>
      </c>
      <c r="I14" s="41" t="s">
        <v>18</v>
      </c>
      <c r="J14" s="8">
        <v>5</v>
      </c>
      <c r="K14" s="7">
        <v>2</v>
      </c>
      <c r="L14" s="7">
        <v>1.7</v>
      </c>
      <c r="M14" s="7">
        <v>2</v>
      </c>
      <c r="N14" s="7"/>
      <c r="O14" s="7">
        <v>1</v>
      </c>
      <c r="P14" s="28">
        <f t="shared" si="0"/>
        <v>782.5</v>
      </c>
      <c r="Q14" s="8">
        <f t="shared" si="1"/>
        <v>350</v>
      </c>
      <c r="R14" s="7">
        <f t="shared" si="7"/>
        <v>150</v>
      </c>
      <c r="S14" s="7">
        <f t="shared" si="2"/>
        <v>42.5</v>
      </c>
      <c r="T14" s="7">
        <f t="shared" si="3"/>
        <v>90</v>
      </c>
      <c r="U14" s="7">
        <f t="shared" si="4"/>
        <v>0</v>
      </c>
      <c r="V14" s="7">
        <f t="shared" si="5"/>
        <v>150</v>
      </c>
      <c r="W14" s="12">
        <f t="shared" si="6"/>
        <v>782.5</v>
      </c>
    </row>
    <row r="15" spans="1:35" ht="21.75" customHeight="1">
      <c r="A15" s="91">
        <v>7</v>
      </c>
      <c r="B15" s="34">
        <v>43110</v>
      </c>
      <c r="C15" s="35" t="s">
        <v>7</v>
      </c>
      <c r="D15" s="70" t="s">
        <v>71</v>
      </c>
      <c r="E15" s="82" t="s">
        <v>126</v>
      </c>
      <c r="F15" s="70" t="s">
        <v>72</v>
      </c>
      <c r="G15" s="71" t="s">
        <v>89</v>
      </c>
      <c r="H15" s="81" t="s">
        <v>121</v>
      </c>
      <c r="I15" s="41"/>
      <c r="J15" s="8">
        <v>5</v>
      </c>
      <c r="K15" s="8">
        <v>2.2999999999999998</v>
      </c>
      <c r="L15" s="8">
        <v>1.5</v>
      </c>
      <c r="M15" s="8">
        <v>2.5</v>
      </c>
      <c r="N15" s="8"/>
      <c r="O15" s="8"/>
      <c r="P15" s="28">
        <f t="shared" si="0"/>
        <v>672.5</v>
      </c>
      <c r="Q15" s="8">
        <f t="shared" si="1"/>
        <v>350</v>
      </c>
      <c r="R15" s="7">
        <f t="shared" si="7"/>
        <v>172.5</v>
      </c>
      <c r="S15" s="7">
        <f t="shared" si="2"/>
        <v>37.5</v>
      </c>
      <c r="T15" s="7">
        <f t="shared" si="3"/>
        <v>112.5</v>
      </c>
      <c r="U15" s="7">
        <f t="shared" si="4"/>
        <v>0</v>
      </c>
      <c r="V15" s="7">
        <f t="shared" si="5"/>
        <v>0</v>
      </c>
      <c r="W15" s="12">
        <f t="shared" si="6"/>
        <v>672.5</v>
      </c>
    </row>
    <row r="16" spans="1:35" ht="21.75" customHeight="1">
      <c r="A16" s="91">
        <v>8</v>
      </c>
      <c r="B16" s="34">
        <v>43111</v>
      </c>
      <c r="C16" s="35" t="s">
        <v>8</v>
      </c>
      <c r="D16" s="66" t="s">
        <v>75</v>
      </c>
      <c r="E16" s="71" t="s">
        <v>139</v>
      </c>
      <c r="F16" s="71" t="s">
        <v>90</v>
      </c>
      <c r="G16" s="65" t="s">
        <v>168</v>
      </c>
      <c r="H16" s="100" t="s">
        <v>163</v>
      </c>
      <c r="I16" s="41" t="s">
        <v>1</v>
      </c>
      <c r="J16" s="37">
        <v>5</v>
      </c>
      <c r="K16" s="38">
        <v>2.1</v>
      </c>
      <c r="L16" s="38">
        <v>1.5</v>
      </c>
      <c r="M16" s="38">
        <v>2.2000000000000002</v>
      </c>
      <c r="N16" s="38">
        <v>1</v>
      </c>
      <c r="O16" s="38"/>
      <c r="P16" s="39">
        <f t="shared" si="0"/>
        <v>704</v>
      </c>
      <c r="Q16" s="8">
        <f t="shared" si="1"/>
        <v>350</v>
      </c>
      <c r="R16" s="7">
        <f t="shared" si="7"/>
        <v>157.5</v>
      </c>
      <c r="S16" s="7">
        <f t="shared" si="2"/>
        <v>37.5</v>
      </c>
      <c r="T16" s="7">
        <f t="shared" si="3"/>
        <v>99.000000000000014</v>
      </c>
      <c r="U16" s="7">
        <f t="shared" si="4"/>
        <v>60</v>
      </c>
      <c r="V16" s="7">
        <f t="shared" si="5"/>
        <v>0</v>
      </c>
      <c r="W16" s="12">
        <f t="shared" si="6"/>
        <v>704</v>
      </c>
    </row>
    <row r="17" spans="1:23" ht="21" customHeight="1">
      <c r="A17" s="91">
        <v>9</v>
      </c>
      <c r="B17" s="34">
        <v>43114</v>
      </c>
      <c r="C17" s="35" t="s">
        <v>47</v>
      </c>
      <c r="D17" s="66" t="s">
        <v>75</v>
      </c>
      <c r="E17" s="72" t="s">
        <v>83</v>
      </c>
      <c r="F17" s="61" t="s">
        <v>84</v>
      </c>
      <c r="G17" s="61" t="s">
        <v>85</v>
      </c>
      <c r="H17" s="61" t="s">
        <v>56</v>
      </c>
      <c r="I17" s="41"/>
      <c r="J17" s="37">
        <v>5</v>
      </c>
      <c r="K17" s="38">
        <v>2.2000000000000002</v>
      </c>
      <c r="L17" s="38">
        <v>1.5</v>
      </c>
      <c r="M17" s="38">
        <v>2</v>
      </c>
      <c r="N17" s="38"/>
      <c r="O17" s="38"/>
      <c r="P17" s="39">
        <f t="shared" si="0"/>
        <v>642.5</v>
      </c>
      <c r="Q17" s="8">
        <f t="shared" si="1"/>
        <v>350</v>
      </c>
      <c r="R17" s="7">
        <f t="shared" si="7"/>
        <v>165</v>
      </c>
      <c r="S17" s="7">
        <f t="shared" si="2"/>
        <v>37.5</v>
      </c>
      <c r="T17" s="7">
        <f t="shared" si="3"/>
        <v>90</v>
      </c>
      <c r="U17" s="7">
        <f t="shared" si="4"/>
        <v>0</v>
      </c>
      <c r="V17" s="7">
        <f t="shared" si="5"/>
        <v>0</v>
      </c>
      <c r="W17" s="12">
        <f t="shared" si="6"/>
        <v>642.5</v>
      </c>
    </row>
    <row r="18" spans="1:23" ht="20.25" customHeight="1">
      <c r="A18" s="91">
        <v>10</v>
      </c>
      <c r="B18" s="34">
        <v>43115</v>
      </c>
      <c r="C18" s="35" t="s">
        <v>5</v>
      </c>
      <c r="D18" s="66" t="s">
        <v>103</v>
      </c>
      <c r="E18" s="73" t="s">
        <v>111</v>
      </c>
      <c r="F18" s="70" t="s">
        <v>86</v>
      </c>
      <c r="G18" s="74" t="s">
        <v>61</v>
      </c>
      <c r="H18" s="75" t="s">
        <v>120</v>
      </c>
      <c r="I18" s="40" t="s">
        <v>1</v>
      </c>
      <c r="J18" s="37">
        <v>5</v>
      </c>
      <c r="K18" s="38">
        <v>2</v>
      </c>
      <c r="L18" s="38">
        <v>1.5</v>
      </c>
      <c r="M18" s="38">
        <v>1.5</v>
      </c>
      <c r="N18" s="38">
        <v>1</v>
      </c>
      <c r="O18" s="38"/>
      <c r="P18" s="39">
        <f t="shared" si="0"/>
        <v>665</v>
      </c>
      <c r="Q18" s="8">
        <f t="shared" si="1"/>
        <v>350</v>
      </c>
      <c r="R18" s="7">
        <f t="shared" si="7"/>
        <v>150</v>
      </c>
      <c r="S18" s="7">
        <f t="shared" si="2"/>
        <v>37.5</v>
      </c>
      <c r="T18" s="7">
        <f t="shared" si="3"/>
        <v>67.5</v>
      </c>
      <c r="U18" s="7">
        <f t="shared" si="4"/>
        <v>60</v>
      </c>
      <c r="V18" s="7">
        <f t="shared" si="5"/>
        <v>0</v>
      </c>
      <c r="W18" s="12">
        <f t="shared" si="6"/>
        <v>665</v>
      </c>
    </row>
    <row r="19" spans="1:23" ht="21.75" customHeight="1">
      <c r="A19" s="91">
        <v>11</v>
      </c>
      <c r="B19" s="34">
        <v>43116</v>
      </c>
      <c r="C19" s="50" t="s">
        <v>6</v>
      </c>
      <c r="D19" s="146" t="s">
        <v>116</v>
      </c>
      <c r="E19" s="147"/>
      <c r="F19" s="101" t="s">
        <v>169</v>
      </c>
      <c r="G19" s="76" t="s">
        <v>87</v>
      </c>
      <c r="H19" s="77" t="s">
        <v>64</v>
      </c>
      <c r="I19" s="51" t="s">
        <v>18</v>
      </c>
      <c r="J19" s="37">
        <v>5</v>
      </c>
      <c r="K19" s="38">
        <v>1</v>
      </c>
      <c r="L19" s="38">
        <v>1.5</v>
      </c>
      <c r="M19" s="38">
        <v>2.2000000000000002</v>
      </c>
      <c r="N19" s="38"/>
      <c r="O19" s="38">
        <v>1</v>
      </c>
      <c r="P19" s="39">
        <f t="shared" si="0"/>
        <v>711.5</v>
      </c>
      <c r="Q19" s="8">
        <f t="shared" si="1"/>
        <v>350</v>
      </c>
      <c r="R19" s="7">
        <f t="shared" si="7"/>
        <v>75</v>
      </c>
      <c r="S19" s="7">
        <f t="shared" si="2"/>
        <v>37.5</v>
      </c>
      <c r="T19" s="7">
        <f t="shared" si="3"/>
        <v>99.000000000000014</v>
      </c>
      <c r="U19" s="7">
        <f t="shared" si="4"/>
        <v>0</v>
      </c>
      <c r="V19" s="7">
        <f t="shared" si="5"/>
        <v>150</v>
      </c>
      <c r="W19" s="12">
        <f t="shared" si="6"/>
        <v>711.5</v>
      </c>
    </row>
    <row r="20" spans="1:23" ht="22.5" customHeight="1">
      <c r="A20" s="91">
        <v>12</v>
      </c>
      <c r="B20" s="34">
        <v>43117</v>
      </c>
      <c r="C20" s="35" t="s">
        <v>63</v>
      </c>
      <c r="D20" s="61" t="s">
        <v>91</v>
      </c>
      <c r="E20" s="61" t="s">
        <v>92</v>
      </c>
      <c r="F20" s="61" t="s">
        <v>72</v>
      </c>
      <c r="G20" s="61" t="s">
        <v>170</v>
      </c>
      <c r="H20" s="61" t="s">
        <v>93</v>
      </c>
      <c r="I20" s="54"/>
      <c r="J20" s="8">
        <v>5</v>
      </c>
      <c r="K20" s="7">
        <v>2.1</v>
      </c>
      <c r="L20" s="7">
        <v>1.7</v>
      </c>
      <c r="M20" s="7">
        <v>2.2000000000000002</v>
      </c>
      <c r="N20" s="7"/>
      <c r="O20" s="7"/>
      <c r="P20" s="28">
        <f t="shared" si="0"/>
        <v>607</v>
      </c>
      <c r="Q20" s="8">
        <f t="shared" si="1"/>
        <v>350</v>
      </c>
      <c r="R20" s="7">
        <f>K20*55</f>
        <v>115.5</v>
      </c>
      <c r="S20" s="7">
        <f t="shared" si="2"/>
        <v>42.5</v>
      </c>
      <c r="T20" s="7">
        <f t="shared" si="3"/>
        <v>99.000000000000014</v>
      </c>
      <c r="U20" s="7">
        <f t="shared" si="4"/>
        <v>0</v>
      </c>
      <c r="V20" s="7">
        <f t="shared" si="5"/>
        <v>0</v>
      </c>
      <c r="W20" s="12">
        <f t="shared" ref="W20" si="8">SUM(Q20:V20)</f>
        <v>607</v>
      </c>
    </row>
    <row r="21" spans="1:23" ht="22.5" customHeight="1">
      <c r="A21" s="91">
        <v>13</v>
      </c>
      <c r="B21" s="34">
        <v>43118</v>
      </c>
      <c r="C21" s="35" t="s">
        <v>8</v>
      </c>
      <c r="D21" s="78" t="s">
        <v>60</v>
      </c>
      <c r="E21" s="78"/>
      <c r="F21" s="78"/>
      <c r="G21" s="78"/>
      <c r="H21" s="79"/>
      <c r="I21" s="53"/>
      <c r="J21" s="52">
        <v>6</v>
      </c>
      <c r="K21" s="38">
        <v>2</v>
      </c>
      <c r="L21" s="38"/>
      <c r="M21" s="38"/>
      <c r="N21" s="38"/>
      <c r="O21" s="38"/>
      <c r="P21" s="39">
        <f t="shared" ref="P21" si="9">W21</f>
        <v>570</v>
      </c>
      <c r="Q21" s="8">
        <f t="shared" ref="Q21" si="10">J21*70</f>
        <v>420</v>
      </c>
      <c r="R21" s="7">
        <f t="shared" ref="R21" si="11">K21*75</f>
        <v>150</v>
      </c>
      <c r="S21" s="7">
        <f t="shared" ref="S21" si="12">L21*25</f>
        <v>0</v>
      </c>
      <c r="T21" s="7"/>
      <c r="U21" s="7"/>
      <c r="V21" s="7"/>
      <c r="W21" s="12">
        <f>SUM(Q21:V21)</f>
        <v>570</v>
      </c>
    </row>
    <row r="22" spans="1:23" ht="21.75" customHeight="1">
      <c r="A22" s="111" t="s">
        <v>57</v>
      </c>
      <c r="B22" s="112"/>
      <c r="C22" s="112"/>
      <c r="D22" s="112"/>
      <c r="E22" s="112"/>
      <c r="F22" s="112"/>
      <c r="G22" s="112"/>
      <c r="H22" s="113"/>
      <c r="I22" s="7"/>
      <c r="J22" s="85">
        <f t="shared" ref="J22:V22" si="13">SUM(J9:J21)/13</f>
        <v>5.0769230769230766</v>
      </c>
      <c r="K22" s="85">
        <f t="shared" si="13"/>
        <v>2.0461538461538464</v>
      </c>
      <c r="L22" s="85">
        <f t="shared" si="13"/>
        <v>1.4538461538461538</v>
      </c>
      <c r="M22" s="85">
        <f t="shared" si="13"/>
        <v>1.9923076923076921</v>
      </c>
      <c r="N22" s="85">
        <f t="shared" si="13"/>
        <v>0.30769230769230771</v>
      </c>
      <c r="O22" s="85">
        <f t="shared" si="13"/>
        <v>0.23076923076923078</v>
      </c>
      <c r="P22" s="95">
        <f t="shared" si="13"/>
        <v>681.46153846153845</v>
      </c>
      <c r="Q22" s="88">
        <f t="shared" si="13"/>
        <v>355.38461538461536</v>
      </c>
      <c r="R22" s="43">
        <f t="shared" si="13"/>
        <v>147</v>
      </c>
      <c r="S22" s="85">
        <f t="shared" si="13"/>
        <v>36.346153846153847</v>
      </c>
      <c r="T22" s="85">
        <f t="shared" si="13"/>
        <v>89.65384615384616</v>
      </c>
      <c r="U22" s="85">
        <f t="shared" si="13"/>
        <v>18.46153846153846</v>
      </c>
      <c r="V22" s="85">
        <f t="shared" si="13"/>
        <v>34.615384615384613</v>
      </c>
      <c r="W22" s="96">
        <f>SUM(Q22:V22)</f>
        <v>681.46153846153845</v>
      </c>
    </row>
    <row r="23" spans="1:23">
      <c r="A23" s="3" t="s">
        <v>17</v>
      </c>
      <c r="B23" s="3"/>
      <c r="C23" s="3"/>
      <c r="D23" s="3"/>
      <c r="E23" s="3"/>
      <c r="F23" s="3"/>
      <c r="G23" s="3"/>
      <c r="H23" s="11"/>
      <c r="I23" s="11"/>
      <c r="J23" s="4"/>
      <c r="K23" s="4"/>
      <c r="L23" s="4"/>
      <c r="M23" s="4"/>
      <c r="N23" s="4"/>
      <c r="O23" s="4"/>
      <c r="P23" s="16"/>
      <c r="Q23" s="15"/>
      <c r="R23" s="15"/>
      <c r="S23" s="15"/>
      <c r="T23" s="15"/>
      <c r="U23" s="15"/>
      <c r="V23" s="15"/>
    </row>
    <row r="24" spans="1:23">
      <c r="A24" s="2" t="s">
        <v>2</v>
      </c>
      <c r="B24" s="1"/>
      <c r="C24" s="1"/>
      <c r="D24" s="1"/>
      <c r="E24" s="1"/>
      <c r="F24" s="1"/>
      <c r="G24" s="1"/>
      <c r="H24" s="9"/>
      <c r="I24" s="9"/>
      <c r="J24" s="5"/>
      <c r="K24" s="5"/>
      <c r="L24" s="5"/>
      <c r="M24" s="5"/>
      <c r="N24" s="5"/>
      <c r="O24" s="5"/>
    </row>
    <row r="25" spans="1:23">
      <c r="A25" s="2" t="s">
        <v>3</v>
      </c>
      <c r="B25" s="1"/>
      <c r="C25" s="1"/>
      <c r="D25" s="1"/>
      <c r="E25" s="1"/>
      <c r="F25" s="1"/>
      <c r="G25" s="1"/>
      <c r="H25" s="9"/>
      <c r="I25" s="9"/>
      <c r="J25" s="5"/>
      <c r="K25" s="5"/>
      <c r="L25" s="5"/>
      <c r="M25" s="5"/>
      <c r="N25" s="5"/>
      <c r="O25" s="5"/>
    </row>
    <row r="26" spans="1:23">
      <c r="A26" s="2" t="s">
        <v>4</v>
      </c>
      <c r="B26" s="3"/>
      <c r="C26" s="3"/>
      <c r="D26" s="3"/>
      <c r="E26" s="3"/>
      <c r="F26" s="3"/>
      <c r="G26" s="1"/>
      <c r="H26" s="9"/>
      <c r="I26" s="9"/>
      <c r="J26" s="5"/>
      <c r="K26" s="5"/>
      <c r="L26" s="5"/>
      <c r="M26" s="5"/>
      <c r="N26" s="5"/>
      <c r="O26" s="5"/>
      <c r="R26" s="13"/>
      <c r="S26" s="14"/>
      <c r="T26" s="14"/>
      <c r="U26" s="14"/>
      <c r="V26" s="15"/>
      <c r="W26" s="15"/>
    </row>
    <row r="27" spans="1:23" ht="17.25" customHeight="1">
      <c r="B27" s="105" t="s">
        <v>25</v>
      </c>
      <c r="C27" s="105"/>
      <c r="D27" s="105"/>
      <c r="E27" s="105"/>
      <c r="F27" s="105"/>
      <c r="G27" s="105"/>
      <c r="H27" s="105"/>
      <c r="I27" s="105"/>
      <c r="J27" s="105"/>
      <c r="K27" s="105"/>
      <c r="L27" s="105"/>
      <c r="M27" s="105"/>
      <c r="N27" s="105"/>
      <c r="O27" s="105"/>
    </row>
    <row r="28" spans="1:23">
      <c r="B28" s="105" t="s">
        <v>26</v>
      </c>
      <c r="C28" s="105"/>
      <c r="D28" s="105"/>
      <c r="E28" s="105"/>
      <c r="F28" s="105"/>
      <c r="G28" s="105"/>
      <c r="H28" s="105"/>
      <c r="I28" s="105"/>
      <c r="J28" s="105"/>
      <c r="K28" s="105"/>
      <c r="L28" s="105"/>
      <c r="M28" s="105"/>
      <c r="N28" s="105"/>
      <c r="O28" s="105"/>
    </row>
    <row r="29" spans="1:23">
      <c r="B29" s="105" t="s">
        <v>27</v>
      </c>
      <c r="C29" s="105"/>
      <c r="D29" s="105"/>
      <c r="E29" s="105"/>
      <c r="F29" s="105"/>
      <c r="G29" s="105"/>
      <c r="H29" s="105"/>
      <c r="I29" s="105"/>
      <c r="J29" s="105"/>
      <c r="K29" s="105"/>
      <c r="L29" s="105"/>
      <c r="M29" s="105"/>
      <c r="N29" s="105"/>
      <c r="O29" s="105"/>
    </row>
    <row r="30" spans="1:23" ht="23.25" customHeight="1">
      <c r="B30" s="10"/>
      <c r="C30" s="10"/>
      <c r="D30" s="10"/>
      <c r="E30" s="10"/>
      <c r="F30" s="10"/>
      <c r="G30" s="10"/>
      <c r="H30" s="10"/>
      <c r="I30" s="10"/>
      <c r="J30" s="10"/>
      <c r="K30" s="10"/>
      <c r="L30" s="10"/>
      <c r="M30" s="10"/>
      <c r="N30" s="10"/>
      <c r="O30" s="10"/>
    </row>
    <row r="31" spans="1:23" ht="232.8" customHeight="1"/>
    <row r="32" spans="1:23" ht="29.4" customHeight="1">
      <c r="A32" s="18" t="s">
        <v>141</v>
      </c>
      <c r="B32" s="9"/>
      <c r="C32" s="9"/>
      <c r="D32" s="9"/>
      <c r="E32" s="9"/>
      <c r="F32" s="9"/>
      <c r="G32" s="9"/>
      <c r="H32" s="9"/>
      <c r="I32" s="9"/>
    </row>
    <row r="33" spans="1:14" ht="17.399999999999999">
      <c r="A33" s="134" t="s">
        <v>140</v>
      </c>
      <c r="B33" s="134"/>
      <c r="C33" s="134"/>
      <c r="D33" s="134"/>
      <c r="E33" s="134"/>
      <c r="F33" s="134"/>
      <c r="G33" s="134"/>
      <c r="H33" s="134"/>
      <c r="I33" s="134"/>
      <c r="J33" s="134"/>
      <c r="K33" s="134"/>
      <c r="N33" s="5"/>
    </row>
    <row r="34" spans="1:14" ht="18" thickBot="1">
      <c r="A34" s="19" t="s">
        <v>30</v>
      </c>
    </row>
    <row r="35" spans="1:14" ht="48" customHeight="1">
      <c r="A35" s="25" t="s">
        <v>31</v>
      </c>
      <c r="B35" s="135" t="s">
        <v>32</v>
      </c>
      <c r="C35" s="135"/>
      <c r="D35" s="135"/>
      <c r="E35" s="45" t="s">
        <v>33</v>
      </c>
      <c r="F35" s="29" t="s">
        <v>34</v>
      </c>
      <c r="G35" s="30" t="s">
        <v>46</v>
      </c>
      <c r="H35" s="135" t="s">
        <v>35</v>
      </c>
      <c r="I35" s="135"/>
      <c r="J35" s="135"/>
      <c r="K35" s="135"/>
      <c r="L35" s="135"/>
    </row>
    <row r="36" spans="1:14" ht="30" customHeight="1">
      <c r="A36" s="31" t="s">
        <v>36</v>
      </c>
      <c r="B36" s="122"/>
      <c r="C36" s="122"/>
      <c r="D36" s="122"/>
      <c r="E36" s="17"/>
      <c r="F36" s="17"/>
      <c r="G36" s="17"/>
      <c r="H36" s="122" t="s">
        <v>37</v>
      </c>
      <c r="I36" s="122"/>
      <c r="J36" s="122"/>
      <c r="K36" s="122"/>
      <c r="L36" s="122"/>
    </row>
    <row r="37" spans="1:14" ht="30" customHeight="1" thickBot="1">
      <c r="A37" s="32" t="s">
        <v>38</v>
      </c>
      <c r="B37" s="122"/>
      <c r="C37" s="122"/>
      <c r="D37" s="122"/>
      <c r="E37" s="17"/>
      <c r="F37" s="17"/>
      <c r="G37" s="17"/>
      <c r="H37" s="122" t="s">
        <v>37</v>
      </c>
      <c r="I37" s="122"/>
      <c r="J37" s="122"/>
      <c r="K37" s="122"/>
      <c r="L37" s="122"/>
    </row>
    <row r="38" spans="1:14" ht="30" customHeight="1" thickBot="1">
      <c r="A38" s="32" t="s">
        <v>39</v>
      </c>
      <c r="B38" s="122"/>
      <c r="C38" s="122"/>
      <c r="D38" s="122"/>
      <c r="E38" s="17"/>
      <c r="F38" s="17"/>
      <c r="G38" s="17"/>
      <c r="H38" s="122" t="s">
        <v>37</v>
      </c>
      <c r="I38" s="122"/>
      <c r="J38" s="122"/>
      <c r="K38" s="122"/>
      <c r="L38" s="122"/>
    </row>
    <row r="39" spans="1:14" ht="30" customHeight="1" thickBot="1">
      <c r="A39" s="32" t="s">
        <v>40</v>
      </c>
      <c r="B39" s="122"/>
      <c r="C39" s="122"/>
      <c r="D39" s="122"/>
      <c r="E39" s="17"/>
      <c r="F39" s="17"/>
      <c r="G39" s="17"/>
      <c r="H39" s="122" t="s">
        <v>37</v>
      </c>
      <c r="I39" s="122"/>
      <c r="J39" s="122"/>
      <c r="K39" s="122"/>
      <c r="L39" s="122"/>
    </row>
    <row r="40" spans="1:14" ht="30" customHeight="1" thickBot="1">
      <c r="A40" s="32" t="s">
        <v>16</v>
      </c>
      <c r="B40" s="122"/>
      <c r="C40" s="122"/>
      <c r="D40" s="122"/>
      <c r="E40" s="17"/>
      <c r="F40" s="17"/>
      <c r="G40" s="17"/>
      <c r="H40" s="122" t="s">
        <v>37</v>
      </c>
      <c r="I40" s="122"/>
      <c r="J40" s="122"/>
      <c r="K40" s="122"/>
      <c r="L40" s="122"/>
    </row>
    <row r="41" spans="1:14" ht="30" customHeight="1" thickBot="1">
      <c r="A41" s="32" t="s">
        <v>41</v>
      </c>
      <c r="B41" s="122"/>
      <c r="C41" s="122"/>
      <c r="D41" s="122"/>
      <c r="E41" s="21"/>
      <c r="F41" s="17"/>
      <c r="G41" s="17"/>
      <c r="H41" s="129"/>
      <c r="I41" s="130"/>
      <c r="J41" s="130"/>
      <c r="K41" s="130"/>
      <c r="L41" s="131"/>
    </row>
    <row r="42" spans="1:14" ht="17.399999999999999">
      <c r="A42" s="22" t="s">
        <v>42</v>
      </c>
    </row>
    <row r="43" spans="1:14" ht="17.399999999999999">
      <c r="A43" s="22" t="s">
        <v>45</v>
      </c>
    </row>
    <row r="44" spans="1:14" ht="17.399999999999999">
      <c r="A44" s="22" t="s">
        <v>43</v>
      </c>
    </row>
    <row r="45" spans="1:14" ht="17.399999999999999">
      <c r="A45" s="23" t="s">
        <v>44</v>
      </c>
    </row>
    <row r="47" spans="1:14">
      <c r="A47" s="24"/>
    </row>
    <row r="48" spans="1:14" ht="24.6">
      <c r="A48" s="18" t="str">
        <f>A32:I32</f>
        <v xml:space="preserve">       台南市安順國小108.1月份學校供應量反映表</v>
      </c>
      <c r="B48" s="27"/>
      <c r="C48" s="27"/>
      <c r="D48" s="27"/>
      <c r="E48" s="27"/>
      <c r="F48" s="27"/>
      <c r="G48" s="27"/>
      <c r="H48" s="27"/>
      <c r="I48" s="26"/>
      <c r="J48" s="26"/>
    </row>
    <row r="49" spans="1:12" ht="17.399999999999999">
      <c r="A49" s="134" t="str">
        <f>A33</f>
        <v xml:space="preserve">                                           班級：                            調查日期：  108年  1月   1 日</v>
      </c>
      <c r="B49" s="134"/>
      <c r="C49" s="134"/>
      <c r="D49" s="134"/>
      <c r="E49" s="134"/>
      <c r="F49" s="134"/>
      <c r="G49" s="134"/>
      <c r="H49" s="134"/>
      <c r="I49" s="134"/>
      <c r="J49" s="134"/>
      <c r="K49" s="134"/>
    </row>
    <row r="50" spans="1:12" ht="18" thickBot="1">
      <c r="A50" s="19" t="s">
        <v>30</v>
      </c>
    </row>
    <row r="51" spans="1:12" ht="36" customHeight="1">
      <c r="A51" s="25" t="s">
        <v>31</v>
      </c>
      <c r="B51" s="135" t="s">
        <v>32</v>
      </c>
      <c r="C51" s="135"/>
      <c r="D51" s="135"/>
      <c r="E51" s="45" t="s">
        <v>33</v>
      </c>
      <c r="F51" s="29" t="s">
        <v>34</v>
      </c>
      <c r="G51" s="30" t="s">
        <v>46</v>
      </c>
      <c r="H51" s="135" t="s">
        <v>35</v>
      </c>
      <c r="I51" s="135"/>
      <c r="J51" s="135"/>
      <c r="K51" s="135"/>
      <c r="L51" s="135"/>
    </row>
    <row r="52" spans="1:12" ht="30" customHeight="1">
      <c r="A52" s="31" t="s">
        <v>36</v>
      </c>
      <c r="B52" s="122"/>
      <c r="C52" s="122"/>
      <c r="D52" s="122"/>
      <c r="E52" s="17"/>
      <c r="F52" s="17"/>
      <c r="G52" s="17"/>
      <c r="H52" s="122" t="s">
        <v>37</v>
      </c>
      <c r="I52" s="122"/>
      <c r="J52" s="122"/>
      <c r="K52" s="122"/>
      <c r="L52" s="122"/>
    </row>
    <row r="53" spans="1:12" ht="30" customHeight="1" thickBot="1">
      <c r="A53" s="32" t="s">
        <v>38</v>
      </c>
      <c r="B53" s="122"/>
      <c r="C53" s="122"/>
      <c r="D53" s="122"/>
      <c r="E53" s="17"/>
      <c r="F53" s="17"/>
      <c r="G53" s="17"/>
      <c r="H53" s="122" t="s">
        <v>37</v>
      </c>
      <c r="I53" s="122"/>
      <c r="J53" s="122"/>
      <c r="K53" s="122"/>
      <c r="L53" s="122"/>
    </row>
    <row r="54" spans="1:12" ht="30" customHeight="1" thickBot="1">
      <c r="A54" s="32" t="s">
        <v>39</v>
      </c>
      <c r="B54" s="122"/>
      <c r="C54" s="122"/>
      <c r="D54" s="122"/>
      <c r="E54" s="17"/>
      <c r="F54" s="17"/>
      <c r="G54" s="17"/>
      <c r="H54" s="122" t="s">
        <v>37</v>
      </c>
      <c r="I54" s="122"/>
      <c r="J54" s="122"/>
      <c r="K54" s="122"/>
      <c r="L54" s="122"/>
    </row>
    <row r="55" spans="1:12" ht="30" customHeight="1" thickBot="1">
      <c r="A55" s="32" t="s">
        <v>40</v>
      </c>
      <c r="B55" s="122"/>
      <c r="C55" s="122"/>
      <c r="D55" s="122"/>
      <c r="E55" s="17"/>
      <c r="F55" s="17"/>
      <c r="G55" s="17"/>
      <c r="H55" s="122" t="s">
        <v>37</v>
      </c>
      <c r="I55" s="122"/>
      <c r="J55" s="122"/>
      <c r="K55" s="122"/>
      <c r="L55" s="122"/>
    </row>
    <row r="56" spans="1:12" ht="27.75" customHeight="1" thickBot="1">
      <c r="A56" s="32" t="s">
        <v>16</v>
      </c>
      <c r="B56" s="122"/>
      <c r="C56" s="122"/>
      <c r="D56" s="122"/>
      <c r="E56" s="17"/>
      <c r="F56" s="17"/>
      <c r="G56" s="17"/>
      <c r="H56" s="122" t="s">
        <v>37</v>
      </c>
      <c r="I56" s="122"/>
      <c r="J56" s="122"/>
      <c r="K56" s="122"/>
      <c r="L56" s="122"/>
    </row>
    <row r="57" spans="1:12" ht="28.5" customHeight="1" thickBot="1">
      <c r="A57" s="32" t="s">
        <v>41</v>
      </c>
      <c r="B57" s="122"/>
      <c r="C57" s="122"/>
      <c r="D57" s="122"/>
      <c r="E57" s="21"/>
      <c r="F57" s="17"/>
      <c r="G57" s="17"/>
      <c r="H57" s="129"/>
      <c r="I57" s="130"/>
      <c r="J57" s="130"/>
      <c r="K57" s="130"/>
      <c r="L57" s="131"/>
    </row>
    <row r="58" spans="1:12" ht="23.25" customHeight="1">
      <c r="A58" s="22" t="s">
        <v>42</v>
      </c>
    </row>
    <row r="59" spans="1:12" ht="24.75" customHeight="1">
      <c r="A59" s="22" t="s">
        <v>45</v>
      </c>
    </row>
    <row r="60" spans="1:12" ht="27.75" customHeight="1">
      <c r="A60" s="22" t="s">
        <v>43</v>
      </c>
    </row>
    <row r="61" spans="1:12" ht="27" customHeight="1">
      <c r="A61" s="23" t="s">
        <v>44</v>
      </c>
    </row>
  </sheetData>
  <mergeCells count="67">
    <mergeCell ref="D9:E9"/>
    <mergeCell ref="D19:E19"/>
    <mergeCell ref="D14:E14"/>
    <mergeCell ref="AE2:AI2"/>
    <mergeCell ref="B51:D51"/>
    <mergeCell ref="H51:L51"/>
    <mergeCell ref="B37:D37"/>
    <mergeCell ref="H37:L37"/>
    <mergeCell ref="B38:D38"/>
    <mergeCell ref="H38:L38"/>
    <mergeCell ref="B40:D40"/>
    <mergeCell ref="H40:L40"/>
    <mergeCell ref="B41:D41"/>
    <mergeCell ref="H41:L41"/>
    <mergeCell ref="A49:K49"/>
    <mergeCell ref="A22:H22"/>
    <mergeCell ref="B57:D57"/>
    <mergeCell ref="H57:L57"/>
    <mergeCell ref="B52:D52"/>
    <mergeCell ref="H52:L52"/>
    <mergeCell ref="B53:D53"/>
    <mergeCell ref="H53:L53"/>
    <mergeCell ref="B54:D54"/>
    <mergeCell ref="H54:L54"/>
    <mergeCell ref="B55:D55"/>
    <mergeCell ref="H55:L55"/>
    <mergeCell ref="B56:D56"/>
    <mergeCell ref="H56:L56"/>
    <mergeCell ref="S6:S8"/>
    <mergeCell ref="T6:T8"/>
    <mergeCell ref="N7:N8"/>
    <mergeCell ref="B27:O27"/>
    <mergeCell ref="B39:D39"/>
    <mergeCell ref="H39:L39"/>
    <mergeCell ref="B29:O29"/>
    <mergeCell ref="A33:K33"/>
    <mergeCell ref="B35:D35"/>
    <mergeCell ref="H35:L35"/>
    <mergeCell ref="B36:D36"/>
    <mergeCell ref="H36:L36"/>
    <mergeCell ref="B28:O28"/>
    <mergeCell ref="F7:F8"/>
    <mergeCell ref="G7:G8"/>
    <mergeCell ref="H7:H8"/>
    <mergeCell ref="Q6:Q8"/>
    <mergeCell ref="R6:R8"/>
    <mergeCell ref="A7:A8"/>
    <mergeCell ref="B7:B8"/>
    <mergeCell ref="C7:C8"/>
    <mergeCell ref="D7:D8"/>
    <mergeCell ref="E7:E8"/>
    <mergeCell ref="Q1:W2"/>
    <mergeCell ref="D4:G5"/>
    <mergeCell ref="D1:G3"/>
    <mergeCell ref="H1:P1"/>
    <mergeCell ref="U6:U8"/>
    <mergeCell ref="J7:J8"/>
    <mergeCell ref="K7:K8"/>
    <mergeCell ref="L7:L8"/>
    <mergeCell ref="M7:M8"/>
    <mergeCell ref="O7:O8"/>
    <mergeCell ref="P7:P8"/>
    <mergeCell ref="H6:P6"/>
    <mergeCell ref="H2:P2"/>
    <mergeCell ref="H3:P3"/>
    <mergeCell ref="V6:V8"/>
    <mergeCell ref="W6:W8"/>
  </mergeCells>
  <phoneticPr fontId="2" type="noConversion"/>
  <hyperlinks>
    <hyperlink ref="D4" r:id="rId1"/>
  </hyperlinks>
  <pageMargins left="0.11811023622047245" right="0.11811023622047245" top="0.23622047244094491" bottom="0.15748031496062992" header="0.31496062992125984" footer="0.31496062992125984"/>
  <pageSetup paperSize="9" orientation="portrait" horizontalDpi="300" r:id="rId2"/>
  <drawing r:id="rId3"/>
  <legacyDrawing r:id="rId4"/>
</worksheet>
</file>

<file path=xl/worksheets/sheet3.xml><?xml version="1.0" encoding="utf-8"?>
<worksheet xmlns="http://schemas.openxmlformats.org/spreadsheetml/2006/main" xmlns:r="http://schemas.openxmlformats.org/officeDocument/2006/relationships">
  <dimension ref="A1:W62"/>
  <sheetViews>
    <sheetView showWhiteSpace="0" view="pageLayout" topLeftCell="A4" zoomScale="148" zoomScaleNormal="100" zoomScaleSheetLayoutView="100" zoomScalePageLayoutView="148" workbookViewId="0">
      <selection activeCell="J8" sqref="J8:J9"/>
    </sheetView>
  </sheetViews>
  <sheetFormatPr defaultRowHeight="16.2"/>
  <cols>
    <col min="1" max="1" width="6.21875" customWidth="1"/>
    <col min="2" max="2" width="7" customWidth="1"/>
    <col min="3" max="3" width="3.6640625" customWidth="1"/>
    <col min="4" max="4" width="7.77734375" customWidth="1"/>
    <col min="5" max="5" width="10.88671875" customWidth="1"/>
    <col min="6" max="6" width="10.77734375" customWidth="1"/>
    <col min="7" max="7" width="11.109375" customWidth="1"/>
    <col min="8" max="8" width="12.6640625" customWidth="1"/>
    <col min="9" max="13" width="3.6640625" customWidth="1"/>
    <col min="14" max="14" width="2.88671875" customWidth="1"/>
    <col min="15" max="15" width="2.77734375" customWidth="1"/>
    <col min="16" max="16" width="5" customWidth="1"/>
    <col min="17" max="17" width="4.21875" customWidth="1"/>
    <col min="18" max="18" width="5.6640625" customWidth="1"/>
    <col min="19" max="19" width="4.6640625" customWidth="1"/>
    <col min="20" max="21" width="3.6640625" customWidth="1"/>
    <col min="22" max="22" width="5.44140625" customWidth="1"/>
  </cols>
  <sheetData>
    <row r="1" spans="1:23">
      <c r="A1" s="48"/>
      <c r="B1" s="48"/>
      <c r="C1" s="48"/>
      <c r="D1" s="116" t="s">
        <v>62</v>
      </c>
      <c r="E1" s="116"/>
      <c r="F1" s="116"/>
      <c r="G1" s="116"/>
      <c r="H1" s="116"/>
      <c r="I1" s="116"/>
      <c r="J1" s="116"/>
      <c r="K1" s="116"/>
      <c r="L1" s="116"/>
      <c r="M1" s="116"/>
      <c r="N1" s="116"/>
      <c r="O1" s="116"/>
    </row>
    <row r="2" spans="1:23">
      <c r="A2" s="48"/>
      <c r="B2" s="48"/>
      <c r="C2" s="48"/>
      <c r="D2" s="116" t="s">
        <v>107</v>
      </c>
      <c r="E2" s="116"/>
      <c r="F2" s="116"/>
      <c r="G2" s="116"/>
      <c r="H2" s="116"/>
      <c r="I2" s="116"/>
      <c r="J2" s="116"/>
      <c r="K2" s="116"/>
      <c r="L2" s="116"/>
      <c r="M2" s="116"/>
      <c r="N2" s="116"/>
      <c r="O2" s="116"/>
    </row>
    <row r="3" spans="1:23">
      <c r="A3" s="48"/>
      <c r="B3" s="48"/>
      <c r="C3" s="48"/>
      <c r="D3" s="121" t="s">
        <v>9</v>
      </c>
      <c r="E3" s="121"/>
      <c r="F3" s="121"/>
      <c r="G3" s="121"/>
      <c r="H3" s="121"/>
      <c r="I3" s="121"/>
      <c r="J3" s="121"/>
      <c r="K3" s="121"/>
      <c r="L3" s="121"/>
      <c r="M3" s="121"/>
      <c r="N3" s="121"/>
      <c r="O3" s="121"/>
    </row>
    <row r="4" spans="1:23">
      <c r="A4" s="48"/>
      <c r="B4" s="48"/>
      <c r="C4" s="48"/>
      <c r="D4" s="116" t="s">
        <v>109</v>
      </c>
      <c r="E4" s="116"/>
      <c r="F4" s="116"/>
      <c r="G4" s="116"/>
      <c r="H4" s="116"/>
      <c r="I4" s="116"/>
      <c r="J4" s="116"/>
      <c r="K4" s="116"/>
      <c r="L4" s="116"/>
      <c r="M4" s="116"/>
      <c r="N4" s="116"/>
      <c r="O4" s="116"/>
    </row>
    <row r="5" spans="1:23">
      <c r="A5" s="49"/>
      <c r="B5" s="48"/>
      <c r="C5" s="48"/>
      <c r="D5" s="116" t="s">
        <v>161</v>
      </c>
      <c r="E5" s="116"/>
      <c r="F5" s="116"/>
      <c r="G5" s="116"/>
      <c r="H5" s="116"/>
      <c r="I5" s="116"/>
      <c r="J5" s="116"/>
      <c r="K5" s="116"/>
      <c r="L5" s="116"/>
      <c r="M5" s="116"/>
      <c r="N5" s="116"/>
      <c r="O5" s="116"/>
    </row>
    <row r="6" spans="1:23">
      <c r="A6" s="116" t="s">
        <v>67</v>
      </c>
      <c r="B6" s="116"/>
      <c r="C6" s="116"/>
      <c r="D6" s="116"/>
      <c r="E6" s="116"/>
      <c r="F6" s="116"/>
      <c r="G6" s="116"/>
      <c r="H6" s="116"/>
      <c r="I6" s="116"/>
      <c r="J6" s="116"/>
      <c r="K6" s="116"/>
      <c r="L6" s="116"/>
      <c r="M6" s="116"/>
      <c r="N6" s="116"/>
      <c r="O6" s="116"/>
      <c r="P6" s="116"/>
    </row>
    <row r="7" spans="1:23" ht="19.5" customHeight="1">
      <c r="A7" s="117" t="s">
        <v>143</v>
      </c>
      <c r="B7" s="117"/>
      <c r="C7" s="117"/>
      <c r="D7" s="117"/>
      <c r="E7" s="117"/>
      <c r="F7" s="117"/>
      <c r="G7" s="117"/>
      <c r="H7" s="117"/>
      <c r="I7" s="117"/>
      <c r="J7" s="117"/>
      <c r="K7" s="117"/>
      <c r="L7" s="117"/>
      <c r="M7" s="117"/>
      <c r="N7" s="117"/>
      <c r="O7" s="117"/>
      <c r="Q7" s="102" t="s">
        <v>19</v>
      </c>
      <c r="R7" s="106" t="s">
        <v>20</v>
      </c>
      <c r="S7" s="102" t="s">
        <v>21</v>
      </c>
      <c r="T7" s="102" t="s">
        <v>22</v>
      </c>
      <c r="U7" s="102" t="s">
        <v>23</v>
      </c>
      <c r="V7" s="102" t="s">
        <v>24</v>
      </c>
      <c r="W7" s="109" t="s">
        <v>29</v>
      </c>
    </row>
    <row r="8" spans="1:23" ht="21.75" customHeight="1">
      <c r="A8" s="118" t="s">
        <v>0</v>
      </c>
      <c r="B8" s="119" t="s">
        <v>10</v>
      </c>
      <c r="C8" s="119" t="s">
        <v>11</v>
      </c>
      <c r="D8" s="119" t="s">
        <v>12</v>
      </c>
      <c r="E8" s="119" t="s">
        <v>13</v>
      </c>
      <c r="F8" s="119" t="s">
        <v>14</v>
      </c>
      <c r="G8" s="119" t="s">
        <v>15</v>
      </c>
      <c r="H8" s="119" t="s">
        <v>16</v>
      </c>
      <c r="I8" s="6" t="s">
        <v>1</v>
      </c>
      <c r="J8" s="115" t="s">
        <v>19</v>
      </c>
      <c r="K8" s="114" t="s">
        <v>20</v>
      </c>
      <c r="L8" s="115" t="s">
        <v>21</v>
      </c>
      <c r="M8" s="115" t="s">
        <v>22</v>
      </c>
      <c r="N8" s="115" t="s">
        <v>23</v>
      </c>
      <c r="O8" s="120" t="s">
        <v>24</v>
      </c>
      <c r="P8" s="109" t="s">
        <v>29</v>
      </c>
      <c r="Q8" s="103"/>
      <c r="R8" s="107"/>
      <c r="S8" s="103"/>
      <c r="T8" s="103"/>
      <c r="U8" s="103"/>
      <c r="V8" s="103"/>
      <c r="W8" s="132"/>
    </row>
    <row r="9" spans="1:23" ht="15.75" customHeight="1">
      <c r="A9" s="118"/>
      <c r="B9" s="119"/>
      <c r="C9" s="119"/>
      <c r="D9" s="119"/>
      <c r="E9" s="119"/>
      <c r="F9" s="119"/>
      <c r="G9" s="119"/>
      <c r="H9" s="119"/>
      <c r="I9" s="6" t="s">
        <v>18</v>
      </c>
      <c r="J9" s="115"/>
      <c r="K9" s="114"/>
      <c r="L9" s="115"/>
      <c r="M9" s="115"/>
      <c r="N9" s="115"/>
      <c r="O9" s="120"/>
      <c r="P9" s="110"/>
      <c r="Q9" s="104"/>
      <c r="R9" s="108"/>
      <c r="S9" s="104"/>
      <c r="T9" s="104"/>
      <c r="U9" s="104"/>
      <c r="V9" s="104"/>
      <c r="W9" s="133"/>
    </row>
    <row r="10" spans="1:23" ht="21.75" customHeight="1">
      <c r="A10" s="92">
        <v>1</v>
      </c>
      <c r="B10" s="34">
        <v>43102</v>
      </c>
      <c r="C10" s="35" t="s">
        <v>6</v>
      </c>
      <c r="D10" s="144" t="s">
        <v>114</v>
      </c>
      <c r="E10" s="145"/>
      <c r="F10" s="65" t="s">
        <v>113</v>
      </c>
      <c r="G10" s="66" t="s">
        <v>50</v>
      </c>
      <c r="H10" s="66" t="s">
        <v>144</v>
      </c>
      <c r="I10" s="41" t="s">
        <v>18</v>
      </c>
      <c r="J10" s="8">
        <v>5</v>
      </c>
      <c r="K10" s="7">
        <v>2.1</v>
      </c>
      <c r="L10" s="7">
        <v>1.7</v>
      </c>
      <c r="M10" s="7">
        <v>2</v>
      </c>
      <c r="N10" s="7"/>
      <c r="O10" s="7">
        <v>1</v>
      </c>
      <c r="P10" s="28">
        <f t="shared" ref="P10:P22" si="0">W10</f>
        <v>748</v>
      </c>
      <c r="Q10" s="8">
        <f t="shared" ref="Q10:Q22" si="1">J10*70</f>
        <v>350</v>
      </c>
      <c r="R10" s="7">
        <f>K10*55</f>
        <v>115.5</v>
      </c>
      <c r="S10" s="7">
        <f t="shared" ref="S10:S22" si="2">L10*25</f>
        <v>42.5</v>
      </c>
      <c r="T10" s="7">
        <f t="shared" ref="T10:T21" si="3">M10*45</f>
        <v>90</v>
      </c>
      <c r="U10" s="7">
        <f t="shared" ref="U10:U21" si="4">N10*60</f>
        <v>0</v>
      </c>
      <c r="V10" s="7">
        <f t="shared" ref="V10:V21" si="5">O10*150</f>
        <v>150</v>
      </c>
      <c r="W10" s="12">
        <f t="shared" ref="W10:W21" si="6">SUM(Q10:V10)</f>
        <v>748</v>
      </c>
    </row>
    <row r="11" spans="1:23" ht="21.75" customHeight="1">
      <c r="A11" s="92">
        <v>2</v>
      </c>
      <c r="B11" s="34">
        <v>43103</v>
      </c>
      <c r="C11" s="35" t="s">
        <v>7</v>
      </c>
      <c r="D11" s="64" t="s">
        <v>71</v>
      </c>
      <c r="E11" s="64" t="s">
        <v>51</v>
      </c>
      <c r="F11" s="64" t="s">
        <v>72</v>
      </c>
      <c r="G11" s="64" t="s">
        <v>73</v>
      </c>
      <c r="H11" s="61" t="s">
        <v>52</v>
      </c>
      <c r="I11" s="41"/>
      <c r="J11" s="8">
        <v>5</v>
      </c>
      <c r="K11" s="8">
        <v>2.2000000000000002</v>
      </c>
      <c r="L11" s="8">
        <v>1.7</v>
      </c>
      <c r="M11" s="8">
        <v>2.5</v>
      </c>
      <c r="N11" s="8"/>
      <c r="O11" s="8"/>
      <c r="P11" s="28">
        <f t="shared" si="0"/>
        <v>670</v>
      </c>
      <c r="Q11" s="8">
        <f t="shared" si="1"/>
        <v>350</v>
      </c>
      <c r="R11" s="7">
        <f t="shared" ref="R11:R20" si="7">K11*75</f>
        <v>165</v>
      </c>
      <c r="S11" s="7">
        <f t="shared" si="2"/>
        <v>42.5</v>
      </c>
      <c r="T11" s="7">
        <f t="shared" si="3"/>
        <v>112.5</v>
      </c>
      <c r="U11" s="7">
        <f t="shared" si="4"/>
        <v>0</v>
      </c>
      <c r="V11" s="7">
        <f t="shared" si="5"/>
        <v>0</v>
      </c>
      <c r="W11" s="12">
        <f t="shared" si="6"/>
        <v>670</v>
      </c>
    </row>
    <row r="12" spans="1:23" ht="21.75" customHeight="1">
      <c r="A12" s="92">
        <v>3</v>
      </c>
      <c r="B12" s="34">
        <v>43104</v>
      </c>
      <c r="C12" s="35" t="s">
        <v>8</v>
      </c>
      <c r="D12" s="64" t="s">
        <v>28</v>
      </c>
      <c r="E12" s="63" t="s">
        <v>147</v>
      </c>
      <c r="F12" s="66" t="s">
        <v>146</v>
      </c>
      <c r="G12" s="63" t="s">
        <v>145</v>
      </c>
      <c r="H12" s="67" t="s">
        <v>148</v>
      </c>
      <c r="I12" s="40" t="s">
        <v>58</v>
      </c>
      <c r="J12" s="8">
        <v>5</v>
      </c>
      <c r="K12" s="7">
        <v>2.2000000000000002</v>
      </c>
      <c r="L12" s="7">
        <v>1.7</v>
      </c>
      <c r="M12" s="7">
        <v>2.2999999999999998</v>
      </c>
      <c r="N12" s="7">
        <v>1</v>
      </c>
      <c r="O12" s="7"/>
      <c r="P12" s="28">
        <f t="shared" si="0"/>
        <v>721</v>
      </c>
      <c r="Q12" s="8">
        <f t="shared" si="1"/>
        <v>350</v>
      </c>
      <c r="R12" s="7">
        <f t="shared" si="7"/>
        <v>165</v>
      </c>
      <c r="S12" s="7">
        <f t="shared" si="2"/>
        <v>42.5</v>
      </c>
      <c r="T12" s="7">
        <f t="shared" si="3"/>
        <v>103.49999999999999</v>
      </c>
      <c r="U12" s="7">
        <f t="shared" si="4"/>
        <v>60</v>
      </c>
      <c r="V12" s="7">
        <f t="shared" si="5"/>
        <v>0</v>
      </c>
      <c r="W12" s="12">
        <f t="shared" si="6"/>
        <v>721</v>
      </c>
    </row>
    <row r="13" spans="1:23" ht="21.75" customHeight="1">
      <c r="A13" s="92">
        <v>4</v>
      </c>
      <c r="B13" s="34">
        <v>43107</v>
      </c>
      <c r="C13" s="35" t="s">
        <v>47</v>
      </c>
      <c r="D13" s="61" t="s">
        <v>28</v>
      </c>
      <c r="E13" s="67" t="s">
        <v>129</v>
      </c>
      <c r="F13" s="61" t="s">
        <v>150</v>
      </c>
      <c r="G13" s="64" t="s">
        <v>149</v>
      </c>
      <c r="H13" s="61" t="s">
        <v>53</v>
      </c>
      <c r="I13" s="42"/>
      <c r="J13" s="8">
        <v>5</v>
      </c>
      <c r="K13" s="7">
        <v>2.2000000000000002</v>
      </c>
      <c r="L13" s="7">
        <v>1.4</v>
      </c>
      <c r="M13" s="7">
        <v>2.2000000000000002</v>
      </c>
      <c r="N13" s="7"/>
      <c r="O13" s="7"/>
      <c r="P13" s="28">
        <f t="shared" si="0"/>
        <v>649</v>
      </c>
      <c r="Q13" s="8">
        <f t="shared" si="1"/>
        <v>350</v>
      </c>
      <c r="R13" s="7">
        <f t="shared" si="7"/>
        <v>165</v>
      </c>
      <c r="S13" s="7">
        <f t="shared" si="2"/>
        <v>35</v>
      </c>
      <c r="T13" s="7">
        <f t="shared" si="3"/>
        <v>99.000000000000014</v>
      </c>
      <c r="U13" s="7">
        <f t="shared" si="4"/>
        <v>0</v>
      </c>
      <c r="V13" s="7">
        <f t="shared" si="5"/>
        <v>0</v>
      </c>
      <c r="W13" s="12">
        <f t="shared" si="6"/>
        <v>649</v>
      </c>
    </row>
    <row r="14" spans="1:23" ht="21.75" customHeight="1">
      <c r="A14" s="92">
        <v>5</v>
      </c>
      <c r="B14" s="34">
        <v>43108</v>
      </c>
      <c r="C14" s="35" t="s">
        <v>5</v>
      </c>
      <c r="D14" s="66" t="s">
        <v>88</v>
      </c>
      <c r="E14" s="61" t="s">
        <v>152</v>
      </c>
      <c r="F14" s="61" t="s">
        <v>54</v>
      </c>
      <c r="G14" s="68" t="s">
        <v>55</v>
      </c>
      <c r="H14" s="61" t="s">
        <v>77</v>
      </c>
      <c r="I14" s="41" t="s">
        <v>58</v>
      </c>
      <c r="J14" s="8">
        <v>5</v>
      </c>
      <c r="K14" s="8">
        <v>2.2000000000000002</v>
      </c>
      <c r="L14" s="8">
        <v>1.5</v>
      </c>
      <c r="M14" s="8">
        <v>2.2999999999999998</v>
      </c>
      <c r="N14" s="8">
        <v>1</v>
      </c>
      <c r="O14" s="8"/>
      <c r="P14" s="28">
        <f t="shared" si="0"/>
        <v>716</v>
      </c>
      <c r="Q14" s="8">
        <f t="shared" si="1"/>
        <v>350</v>
      </c>
      <c r="R14" s="7">
        <f t="shared" si="7"/>
        <v>165</v>
      </c>
      <c r="S14" s="7">
        <f t="shared" si="2"/>
        <v>37.5</v>
      </c>
      <c r="T14" s="7">
        <f t="shared" si="3"/>
        <v>103.49999999999999</v>
      </c>
      <c r="U14" s="7">
        <f t="shared" si="4"/>
        <v>60</v>
      </c>
      <c r="V14" s="7">
        <f t="shared" si="5"/>
        <v>0</v>
      </c>
      <c r="W14" s="12">
        <f t="shared" si="6"/>
        <v>716</v>
      </c>
    </row>
    <row r="15" spans="1:23" ht="21.75" customHeight="1">
      <c r="A15" s="92">
        <v>6</v>
      </c>
      <c r="B15" s="34">
        <v>43109</v>
      </c>
      <c r="C15" s="35" t="s">
        <v>6</v>
      </c>
      <c r="D15" s="148" t="s">
        <v>115</v>
      </c>
      <c r="E15" s="149"/>
      <c r="F15" s="69" t="s">
        <v>78</v>
      </c>
      <c r="G15" s="71" t="s">
        <v>151</v>
      </c>
      <c r="H15" s="70" t="s">
        <v>80</v>
      </c>
      <c r="I15" s="41" t="s">
        <v>18</v>
      </c>
      <c r="J15" s="8">
        <v>5</v>
      </c>
      <c r="K15" s="7">
        <v>2</v>
      </c>
      <c r="L15" s="7">
        <v>1.7</v>
      </c>
      <c r="M15" s="7">
        <v>2</v>
      </c>
      <c r="N15" s="7"/>
      <c r="O15" s="7">
        <v>1</v>
      </c>
      <c r="P15" s="28">
        <f t="shared" si="0"/>
        <v>782.5</v>
      </c>
      <c r="Q15" s="8">
        <f t="shared" si="1"/>
        <v>350</v>
      </c>
      <c r="R15" s="7">
        <f t="shared" si="7"/>
        <v>150</v>
      </c>
      <c r="S15" s="7">
        <f t="shared" si="2"/>
        <v>42.5</v>
      </c>
      <c r="T15" s="7">
        <f t="shared" si="3"/>
        <v>90</v>
      </c>
      <c r="U15" s="7">
        <f t="shared" si="4"/>
        <v>0</v>
      </c>
      <c r="V15" s="7">
        <f t="shared" si="5"/>
        <v>150</v>
      </c>
      <c r="W15" s="12">
        <f t="shared" si="6"/>
        <v>782.5</v>
      </c>
    </row>
    <row r="16" spans="1:23" ht="21.75" customHeight="1">
      <c r="A16" s="92">
        <v>7</v>
      </c>
      <c r="B16" s="34">
        <v>43110</v>
      </c>
      <c r="C16" s="35" t="s">
        <v>7</v>
      </c>
      <c r="D16" s="70" t="s">
        <v>71</v>
      </c>
      <c r="E16" s="82" t="s">
        <v>126</v>
      </c>
      <c r="F16" s="70" t="s">
        <v>72</v>
      </c>
      <c r="G16" s="71" t="s">
        <v>89</v>
      </c>
      <c r="H16" s="81" t="s">
        <v>121</v>
      </c>
      <c r="I16" s="41"/>
      <c r="J16" s="8">
        <v>5</v>
      </c>
      <c r="K16" s="8">
        <v>2.2999999999999998</v>
      </c>
      <c r="L16" s="8">
        <v>1.5</v>
      </c>
      <c r="M16" s="8">
        <v>2.5</v>
      </c>
      <c r="N16" s="8"/>
      <c r="O16" s="8"/>
      <c r="P16" s="28">
        <f t="shared" si="0"/>
        <v>672.5</v>
      </c>
      <c r="Q16" s="8">
        <f t="shared" si="1"/>
        <v>350</v>
      </c>
      <c r="R16" s="7">
        <f t="shared" si="7"/>
        <v>172.5</v>
      </c>
      <c r="S16" s="7">
        <f t="shared" si="2"/>
        <v>37.5</v>
      </c>
      <c r="T16" s="7">
        <f t="shared" si="3"/>
        <v>112.5</v>
      </c>
      <c r="U16" s="7">
        <f t="shared" si="4"/>
        <v>0</v>
      </c>
      <c r="V16" s="7">
        <f t="shared" si="5"/>
        <v>0</v>
      </c>
      <c r="W16" s="12">
        <f t="shared" si="6"/>
        <v>672.5</v>
      </c>
    </row>
    <row r="17" spans="1:23" ht="21.75" customHeight="1">
      <c r="A17" s="92">
        <v>8</v>
      </c>
      <c r="B17" s="34">
        <v>43111</v>
      </c>
      <c r="C17" s="35" t="s">
        <v>8</v>
      </c>
      <c r="D17" s="66" t="s">
        <v>75</v>
      </c>
      <c r="E17" s="71" t="s">
        <v>139</v>
      </c>
      <c r="F17" s="71" t="s">
        <v>90</v>
      </c>
      <c r="G17" s="70" t="s">
        <v>82</v>
      </c>
      <c r="H17" s="98" t="s">
        <v>159</v>
      </c>
      <c r="I17" s="41" t="s">
        <v>1</v>
      </c>
      <c r="J17" s="37">
        <v>5</v>
      </c>
      <c r="K17" s="38">
        <v>2.1</v>
      </c>
      <c r="L17" s="38">
        <v>1.5</v>
      </c>
      <c r="M17" s="38">
        <v>2.2000000000000002</v>
      </c>
      <c r="N17" s="38">
        <v>1</v>
      </c>
      <c r="O17" s="38"/>
      <c r="P17" s="39">
        <f t="shared" si="0"/>
        <v>704</v>
      </c>
      <c r="Q17" s="8">
        <f t="shared" si="1"/>
        <v>350</v>
      </c>
      <c r="R17" s="7">
        <f t="shared" si="7"/>
        <v>157.5</v>
      </c>
      <c r="S17" s="7">
        <f t="shared" si="2"/>
        <v>37.5</v>
      </c>
      <c r="T17" s="7">
        <f t="shared" si="3"/>
        <v>99.000000000000014</v>
      </c>
      <c r="U17" s="7">
        <f t="shared" si="4"/>
        <v>60</v>
      </c>
      <c r="V17" s="7">
        <f t="shared" si="5"/>
        <v>0</v>
      </c>
      <c r="W17" s="12">
        <f t="shared" si="6"/>
        <v>704</v>
      </c>
    </row>
    <row r="18" spans="1:23" ht="21" customHeight="1">
      <c r="A18" s="92">
        <v>9</v>
      </c>
      <c r="B18" s="34">
        <v>43114</v>
      </c>
      <c r="C18" s="35" t="s">
        <v>47</v>
      </c>
      <c r="D18" s="66" t="s">
        <v>75</v>
      </c>
      <c r="E18" s="72" t="s">
        <v>153</v>
      </c>
      <c r="F18" s="61" t="s">
        <v>154</v>
      </c>
      <c r="G18" s="61" t="s">
        <v>85</v>
      </c>
      <c r="H18" s="61" t="s">
        <v>56</v>
      </c>
      <c r="I18" s="41"/>
      <c r="J18" s="37">
        <v>5</v>
      </c>
      <c r="K18" s="38">
        <v>2.2000000000000002</v>
      </c>
      <c r="L18" s="38">
        <v>1.5</v>
      </c>
      <c r="M18" s="38">
        <v>2</v>
      </c>
      <c r="N18" s="38"/>
      <c r="O18" s="38"/>
      <c r="P18" s="39">
        <f t="shared" si="0"/>
        <v>642.5</v>
      </c>
      <c r="Q18" s="8">
        <f t="shared" si="1"/>
        <v>350</v>
      </c>
      <c r="R18" s="7">
        <f t="shared" si="7"/>
        <v>165</v>
      </c>
      <c r="S18" s="7">
        <f t="shared" si="2"/>
        <v>37.5</v>
      </c>
      <c r="T18" s="7">
        <f t="shared" si="3"/>
        <v>90</v>
      </c>
      <c r="U18" s="7">
        <f t="shared" si="4"/>
        <v>0</v>
      </c>
      <c r="V18" s="7">
        <f t="shared" si="5"/>
        <v>0</v>
      </c>
      <c r="W18" s="12">
        <f t="shared" si="6"/>
        <v>642.5</v>
      </c>
    </row>
    <row r="19" spans="1:23" ht="20.25" customHeight="1">
      <c r="A19" s="92">
        <v>10</v>
      </c>
      <c r="B19" s="34">
        <v>43115</v>
      </c>
      <c r="C19" s="35" t="s">
        <v>5</v>
      </c>
      <c r="D19" s="66" t="s">
        <v>103</v>
      </c>
      <c r="E19" s="97" t="s">
        <v>156</v>
      </c>
      <c r="F19" s="70" t="s">
        <v>86</v>
      </c>
      <c r="G19" s="74" t="s">
        <v>61</v>
      </c>
      <c r="H19" s="99" t="s">
        <v>155</v>
      </c>
      <c r="I19" s="40" t="s">
        <v>1</v>
      </c>
      <c r="J19" s="37">
        <v>5</v>
      </c>
      <c r="K19" s="38">
        <v>2</v>
      </c>
      <c r="L19" s="38">
        <v>1.5</v>
      </c>
      <c r="M19" s="38">
        <v>1.5</v>
      </c>
      <c r="N19" s="38">
        <v>1</v>
      </c>
      <c r="O19" s="38"/>
      <c r="P19" s="39">
        <f t="shared" si="0"/>
        <v>665</v>
      </c>
      <c r="Q19" s="8">
        <f t="shared" si="1"/>
        <v>350</v>
      </c>
      <c r="R19" s="7">
        <f t="shared" si="7"/>
        <v>150</v>
      </c>
      <c r="S19" s="7">
        <f t="shared" si="2"/>
        <v>37.5</v>
      </c>
      <c r="T19" s="7">
        <f t="shared" si="3"/>
        <v>67.5</v>
      </c>
      <c r="U19" s="7">
        <f t="shared" si="4"/>
        <v>60</v>
      </c>
      <c r="V19" s="7">
        <f t="shared" si="5"/>
        <v>0</v>
      </c>
      <c r="W19" s="12">
        <f t="shared" si="6"/>
        <v>665</v>
      </c>
    </row>
    <row r="20" spans="1:23" ht="21.75" customHeight="1">
      <c r="A20" s="92">
        <v>11</v>
      </c>
      <c r="B20" s="34">
        <v>43116</v>
      </c>
      <c r="C20" s="50" t="s">
        <v>6</v>
      </c>
      <c r="D20" s="146" t="s">
        <v>116</v>
      </c>
      <c r="E20" s="147"/>
      <c r="F20" s="83" t="s">
        <v>158</v>
      </c>
      <c r="G20" s="76" t="s">
        <v>157</v>
      </c>
      <c r="H20" s="77" t="s">
        <v>64</v>
      </c>
      <c r="I20" s="51" t="s">
        <v>18</v>
      </c>
      <c r="J20" s="37">
        <v>5</v>
      </c>
      <c r="K20" s="38">
        <v>1</v>
      </c>
      <c r="L20" s="38">
        <v>1.5</v>
      </c>
      <c r="M20" s="38">
        <v>2.2000000000000002</v>
      </c>
      <c r="N20" s="38"/>
      <c r="O20" s="38">
        <v>1</v>
      </c>
      <c r="P20" s="39">
        <f t="shared" si="0"/>
        <v>711.5</v>
      </c>
      <c r="Q20" s="8">
        <f t="shared" si="1"/>
        <v>350</v>
      </c>
      <c r="R20" s="7">
        <f t="shared" si="7"/>
        <v>75</v>
      </c>
      <c r="S20" s="7">
        <f t="shared" si="2"/>
        <v>37.5</v>
      </c>
      <c r="T20" s="7">
        <f t="shared" si="3"/>
        <v>99.000000000000014</v>
      </c>
      <c r="U20" s="7">
        <f t="shared" si="4"/>
        <v>0</v>
      </c>
      <c r="V20" s="7">
        <f t="shared" si="5"/>
        <v>150</v>
      </c>
      <c r="W20" s="12">
        <f t="shared" si="6"/>
        <v>711.5</v>
      </c>
    </row>
    <row r="21" spans="1:23" ht="22.5" customHeight="1">
      <c r="A21" s="92">
        <v>12</v>
      </c>
      <c r="B21" s="34">
        <v>43117</v>
      </c>
      <c r="C21" s="35" t="s">
        <v>63</v>
      </c>
      <c r="D21" s="61" t="s">
        <v>91</v>
      </c>
      <c r="E21" s="61" t="s">
        <v>160</v>
      </c>
      <c r="F21" s="61" t="s">
        <v>72</v>
      </c>
      <c r="G21" s="61" t="s">
        <v>151</v>
      </c>
      <c r="H21" s="61" t="s">
        <v>93</v>
      </c>
      <c r="I21" s="54"/>
      <c r="J21" s="8">
        <v>5</v>
      </c>
      <c r="K21" s="7">
        <v>2.1</v>
      </c>
      <c r="L21" s="7">
        <v>1.7</v>
      </c>
      <c r="M21" s="7">
        <v>2.2000000000000002</v>
      </c>
      <c r="N21" s="7"/>
      <c r="O21" s="7"/>
      <c r="P21" s="28">
        <f t="shared" si="0"/>
        <v>607</v>
      </c>
      <c r="Q21" s="8">
        <f t="shared" si="1"/>
        <v>350</v>
      </c>
      <c r="R21" s="7">
        <f>K21*55</f>
        <v>115.5</v>
      </c>
      <c r="S21" s="7">
        <f t="shared" si="2"/>
        <v>42.5</v>
      </c>
      <c r="T21" s="7">
        <f t="shared" si="3"/>
        <v>99.000000000000014</v>
      </c>
      <c r="U21" s="7">
        <f t="shared" si="4"/>
        <v>0</v>
      </c>
      <c r="V21" s="7">
        <f t="shared" si="5"/>
        <v>0</v>
      </c>
      <c r="W21" s="12">
        <f t="shared" si="6"/>
        <v>607</v>
      </c>
    </row>
    <row r="22" spans="1:23" ht="22.5" customHeight="1">
      <c r="A22" s="92">
        <v>13</v>
      </c>
      <c r="B22" s="34">
        <v>43118</v>
      </c>
      <c r="C22" s="35" t="s">
        <v>8</v>
      </c>
      <c r="D22" s="78" t="s">
        <v>60</v>
      </c>
      <c r="E22" s="78"/>
      <c r="F22" s="78"/>
      <c r="G22" s="78"/>
      <c r="H22" s="79"/>
      <c r="I22" s="53"/>
      <c r="J22" s="52">
        <v>6</v>
      </c>
      <c r="K22" s="38">
        <v>2</v>
      </c>
      <c r="L22" s="38"/>
      <c r="M22" s="38"/>
      <c r="N22" s="38"/>
      <c r="O22" s="38"/>
      <c r="P22" s="39">
        <f t="shared" si="0"/>
        <v>570</v>
      </c>
      <c r="Q22" s="8">
        <f t="shared" si="1"/>
        <v>420</v>
      </c>
      <c r="R22" s="7">
        <f t="shared" ref="R22" si="8">K22*75</f>
        <v>150</v>
      </c>
      <c r="S22" s="7">
        <f t="shared" si="2"/>
        <v>0</v>
      </c>
      <c r="T22" s="7"/>
      <c r="U22" s="7"/>
      <c r="V22" s="7"/>
      <c r="W22" s="12">
        <f>SUM(Q22:V22)</f>
        <v>570</v>
      </c>
    </row>
    <row r="23" spans="1:23" ht="22.5" customHeight="1">
      <c r="A23" s="111" t="s">
        <v>57</v>
      </c>
      <c r="B23" s="112"/>
      <c r="C23" s="112"/>
      <c r="D23" s="112"/>
      <c r="E23" s="112"/>
      <c r="F23" s="112"/>
      <c r="G23" s="112"/>
      <c r="H23" s="113"/>
      <c r="I23" s="7"/>
      <c r="J23" s="85">
        <f t="shared" ref="J23:V23" si="9">SUM(J10:J22)/13</f>
        <v>5.0769230769230766</v>
      </c>
      <c r="K23" s="85">
        <f t="shared" si="9"/>
        <v>2.0461538461538464</v>
      </c>
      <c r="L23" s="85">
        <f t="shared" si="9"/>
        <v>1.4538461538461538</v>
      </c>
      <c r="M23" s="85">
        <f t="shared" si="9"/>
        <v>1.9923076923076921</v>
      </c>
      <c r="N23" s="85">
        <f t="shared" si="9"/>
        <v>0.30769230769230771</v>
      </c>
      <c r="O23" s="85">
        <f t="shared" si="9"/>
        <v>0.23076923076923078</v>
      </c>
      <c r="P23" s="95">
        <f t="shared" si="9"/>
        <v>681.46153846153845</v>
      </c>
      <c r="Q23" s="88">
        <f t="shared" si="9"/>
        <v>355.38461538461536</v>
      </c>
      <c r="R23" s="43">
        <f t="shared" si="9"/>
        <v>147</v>
      </c>
      <c r="S23" s="85">
        <f t="shared" si="9"/>
        <v>36.346153846153847</v>
      </c>
      <c r="T23" s="85">
        <f t="shared" si="9"/>
        <v>89.65384615384616</v>
      </c>
      <c r="U23" s="85">
        <f t="shared" si="9"/>
        <v>18.46153846153846</v>
      </c>
      <c r="V23" s="85">
        <f t="shared" si="9"/>
        <v>34.615384615384613</v>
      </c>
      <c r="W23" s="96">
        <f>SUM(Q23:V23)</f>
        <v>681.46153846153845</v>
      </c>
    </row>
    <row r="24" spans="1:23">
      <c r="A24" s="3" t="s">
        <v>17</v>
      </c>
      <c r="B24" s="3"/>
      <c r="C24" s="3"/>
      <c r="D24" s="3"/>
      <c r="E24" s="3"/>
      <c r="F24" s="3"/>
      <c r="G24" s="3"/>
      <c r="H24" s="11"/>
      <c r="I24" s="11"/>
      <c r="J24" s="4"/>
      <c r="K24" s="4"/>
      <c r="L24" s="4"/>
      <c r="M24" s="4"/>
      <c r="N24" s="4"/>
      <c r="O24" s="4"/>
      <c r="P24" s="16"/>
      <c r="Q24" s="15"/>
      <c r="R24" s="15"/>
      <c r="S24" s="15"/>
      <c r="T24" s="15"/>
      <c r="U24" s="15"/>
      <c r="V24" s="15"/>
    </row>
    <row r="25" spans="1:23">
      <c r="A25" s="2" t="s">
        <v>2</v>
      </c>
      <c r="B25" s="1"/>
      <c r="C25" s="1"/>
      <c r="D25" s="1"/>
      <c r="E25" s="1"/>
      <c r="F25" s="1"/>
      <c r="G25" s="1"/>
      <c r="H25" s="9"/>
      <c r="I25" s="9"/>
      <c r="J25" s="94"/>
      <c r="K25" s="94"/>
      <c r="L25" s="94"/>
      <c r="M25" s="94"/>
      <c r="N25" s="94"/>
      <c r="O25" s="94"/>
    </row>
    <row r="26" spans="1:23">
      <c r="A26" s="2" t="s">
        <v>3</v>
      </c>
      <c r="B26" s="1"/>
      <c r="C26" s="1"/>
      <c r="D26" s="1"/>
      <c r="E26" s="1"/>
      <c r="F26" s="1"/>
      <c r="G26" s="1"/>
      <c r="H26" s="9"/>
      <c r="I26" s="9"/>
      <c r="J26" s="94"/>
      <c r="K26" s="94"/>
      <c r="L26" s="94"/>
      <c r="M26" s="94"/>
      <c r="N26" s="94"/>
      <c r="O26" s="94"/>
    </row>
    <row r="27" spans="1:23">
      <c r="A27" s="2" t="s">
        <v>4</v>
      </c>
      <c r="B27" s="3"/>
      <c r="C27" s="3"/>
      <c r="D27" s="3"/>
      <c r="E27" s="3"/>
      <c r="F27" s="3"/>
      <c r="G27" s="1"/>
      <c r="H27" s="9"/>
      <c r="I27" s="9"/>
      <c r="J27" s="94"/>
      <c r="K27" s="94"/>
      <c r="L27" s="94"/>
      <c r="M27" s="94"/>
      <c r="N27" s="94"/>
      <c r="O27" s="94"/>
      <c r="R27" s="13"/>
      <c r="S27" s="14"/>
      <c r="T27" s="14"/>
      <c r="U27" s="14"/>
      <c r="V27" s="15"/>
      <c r="W27" s="15"/>
    </row>
    <row r="28" spans="1:23" ht="17.25" customHeight="1">
      <c r="B28" s="105" t="s">
        <v>25</v>
      </c>
      <c r="C28" s="105"/>
      <c r="D28" s="105"/>
      <c r="E28" s="105"/>
      <c r="F28" s="105"/>
      <c r="G28" s="105"/>
      <c r="H28" s="105"/>
      <c r="I28" s="105"/>
      <c r="J28" s="105"/>
      <c r="K28" s="105"/>
      <c r="L28" s="105"/>
      <c r="M28" s="105"/>
      <c r="N28" s="105"/>
      <c r="O28" s="105"/>
    </row>
    <row r="29" spans="1:23">
      <c r="B29" s="105" t="s">
        <v>26</v>
      </c>
      <c r="C29" s="105"/>
      <c r="D29" s="105"/>
      <c r="E29" s="105"/>
      <c r="F29" s="105"/>
      <c r="G29" s="105"/>
      <c r="H29" s="105"/>
      <c r="I29" s="105"/>
      <c r="J29" s="105"/>
      <c r="K29" s="105"/>
      <c r="L29" s="105"/>
      <c r="M29" s="105"/>
      <c r="N29" s="105"/>
      <c r="O29" s="105"/>
    </row>
    <row r="30" spans="1:23">
      <c r="B30" s="105" t="s">
        <v>27</v>
      </c>
      <c r="C30" s="105"/>
      <c r="D30" s="105"/>
      <c r="E30" s="105"/>
      <c r="F30" s="105"/>
      <c r="G30" s="105"/>
      <c r="H30" s="105"/>
      <c r="I30" s="105"/>
      <c r="J30" s="105"/>
      <c r="K30" s="105"/>
      <c r="L30" s="105"/>
      <c r="M30" s="105"/>
      <c r="N30" s="105"/>
      <c r="O30" s="105"/>
    </row>
    <row r="31" spans="1:23" ht="23.25" customHeight="1">
      <c r="B31" s="10"/>
      <c r="C31" s="10"/>
      <c r="D31" s="10"/>
      <c r="E31" s="10"/>
      <c r="F31" s="10"/>
      <c r="G31" s="10"/>
      <c r="H31" s="10"/>
      <c r="I31" s="10"/>
      <c r="J31" s="10"/>
      <c r="K31" s="10"/>
      <c r="L31" s="10"/>
      <c r="M31" s="10"/>
      <c r="N31" s="10"/>
      <c r="O31" s="10"/>
    </row>
    <row r="32" spans="1:23" ht="147.6" customHeight="1"/>
    <row r="33" spans="1:14" ht="29.4" customHeight="1">
      <c r="A33" s="18" t="s">
        <v>118</v>
      </c>
      <c r="B33" s="9"/>
      <c r="C33" s="9"/>
      <c r="D33" s="9"/>
      <c r="E33" s="9"/>
      <c r="F33" s="9"/>
      <c r="G33" s="9"/>
      <c r="H33" s="9"/>
      <c r="I33" s="9"/>
    </row>
    <row r="34" spans="1:14" ht="17.399999999999999">
      <c r="A34" s="134" t="s">
        <v>119</v>
      </c>
      <c r="B34" s="134"/>
      <c r="C34" s="134"/>
      <c r="D34" s="134"/>
      <c r="E34" s="134"/>
      <c r="F34" s="134"/>
      <c r="G34" s="134"/>
      <c r="H34" s="134"/>
      <c r="I34" s="134"/>
      <c r="J34" s="134"/>
      <c r="K34" s="134"/>
      <c r="N34" s="94"/>
    </row>
    <row r="35" spans="1:14" ht="18" thickBot="1">
      <c r="A35" s="19" t="s">
        <v>30</v>
      </c>
    </row>
    <row r="36" spans="1:14" ht="48" customHeight="1">
      <c r="A36" s="25" t="s">
        <v>31</v>
      </c>
      <c r="B36" s="135" t="s">
        <v>32</v>
      </c>
      <c r="C36" s="135"/>
      <c r="D36" s="135"/>
      <c r="E36" s="93" t="s">
        <v>33</v>
      </c>
      <c r="F36" s="29" t="s">
        <v>34</v>
      </c>
      <c r="G36" s="30" t="s">
        <v>46</v>
      </c>
      <c r="H36" s="135" t="s">
        <v>35</v>
      </c>
      <c r="I36" s="135"/>
      <c r="J36" s="135"/>
      <c r="K36" s="135"/>
      <c r="L36" s="135"/>
    </row>
    <row r="37" spans="1:14" ht="30" customHeight="1">
      <c r="A37" s="31" t="s">
        <v>36</v>
      </c>
      <c r="B37" s="122"/>
      <c r="C37" s="122"/>
      <c r="D37" s="122"/>
      <c r="E37" s="17"/>
      <c r="F37" s="17"/>
      <c r="G37" s="17"/>
      <c r="H37" s="122" t="s">
        <v>37</v>
      </c>
      <c r="I37" s="122"/>
      <c r="J37" s="122"/>
      <c r="K37" s="122"/>
      <c r="L37" s="122"/>
    </row>
    <row r="38" spans="1:14" ht="30" customHeight="1" thickBot="1">
      <c r="A38" s="32" t="s">
        <v>38</v>
      </c>
      <c r="B38" s="122"/>
      <c r="C38" s="122"/>
      <c r="D38" s="122"/>
      <c r="E38" s="17"/>
      <c r="F38" s="17"/>
      <c r="G38" s="17"/>
      <c r="H38" s="122" t="s">
        <v>37</v>
      </c>
      <c r="I38" s="122"/>
      <c r="J38" s="122"/>
      <c r="K38" s="122"/>
      <c r="L38" s="122"/>
    </row>
    <row r="39" spans="1:14" ht="30" customHeight="1" thickBot="1">
      <c r="A39" s="32" t="s">
        <v>39</v>
      </c>
      <c r="B39" s="122"/>
      <c r="C39" s="122"/>
      <c r="D39" s="122"/>
      <c r="E39" s="17"/>
      <c r="F39" s="17"/>
      <c r="G39" s="17"/>
      <c r="H39" s="122" t="s">
        <v>37</v>
      </c>
      <c r="I39" s="122"/>
      <c r="J39" s="122"/>
      <c r="K39" s="122"/>
      <c r="L39" s="122"/>
    </row>
    <row r="40" spans="1:14" ht="30" customHeight="1" thickBot="1">
      <c r="A40" s="32" t="s">
        <v>40</v>
      </c>
      <c r="B40" s="122"/>
      <c r="C40" s="122"/>
      <c r="D40" s="122"/>
      <c r="E40" s="17"/>
      <c r="F40" s="17"/>
      <c r="G40" s="17"/>
      <c r="H40" s="122" t="s">
        <v>37</v>
      </c>
      <c r="I40" s="122"/>
      <c r="J40" s="122"/>
      <c r="K40" s="122"/>
      <c r="L40" s="122"/>
    </row>
    <row r="41" spans="1:14" ht="30" customHeight="1" thickBot="1">
      <c r="A41" s="32" t="s">
        <v>16</v>
      </c>
      <c r="B41" s="122"/>
      <c r="C41" s="122"/>
      <c r="D41" s="122"/>
      <c r="E41" s="17"/>
      <c r="F41" s="17"/>
      <c r="G41" s="17"/>
      <c r="H41" s="122" t="s">
        <v>37</v>
      </c>
      <c r="I41" s="122"/>
      <c r="J41" s="122"/>
      <c r="K41" s="122"/>
      <c r="L41" s="122"/>
    </row>
    <row r="42" spans="1:14" ht="30" customHeight="1" thickBot="1">
      <c r="A42" s="32" t="s">
        <v>41</v>
      </c>
      <c r="B42" s="122"/>
      <c r="C42" s="122"/>
      <c r="D42" s="122"/>
      <c r="E42" s="21"/>
      <c r="F42" s="17"/>
      <c r="G42" s="17"/>
      <c r="H42" s="129"/>
      <c r="I42" s="130"/>
      <c r="J42" s="130"/>
      <c r="K42" s="130"/>
      <c r="L42" s="131"/>
    </row>
    <row r="43" spans="1:14" ht="17.399999999999999">
      <c r="A43" s="22" t="s">
        <v>42</v>
      </c>
    </row>
    <row r="44" spans="1:14" ht="17.399999999999999">
      <c r="A44" s="22" t="s">
        <v>45</v>
      </c>
    </row>
    <row r="45" spans="1:14" ht="17.399999999999999">
      <c r="A45" s="22" t="s">
        <v>43</v>
      </c>
    </row>
    <row r="46" spans="1:14" ht="17.399999999999999">
      <c r="A46" s="23" t="s">
        <v>44</v>
      </c>
    </row>
    <row r="48" spans="1:14">
      <c r="A48" s="24"/>
    </row>
    <row r="49" spans="1:12" ht="24.6">
      <c r="A49" s="18" t="str">
        <f>A33:I33</f>
        <v xml:space="preserve">       台南市安順國小107.1月份學校供應量反映表</v>
      </c>
      <c r="B49" s="27"/>
      <c r="C49" s="27"/>
      <c r="D49" s="27"/>
      <c r="E49" s="27"/>
      <c r="F49" s="27"/>
      <c r="G49" s="27"/>
      <c r="H49" s="27"/>
      <c r="I49" s="26"/>
      <c r="J49" s="26"/>
    </row>
    <row r="50" spans="1:12" ht="17.399999999999999">
      <c r="A50" s="134" t="str">
        <f>A34</f>
        <v xml:space="preserve">                                           班級：                            調查日期：  107年  1月   1 日</v>
      </c>
      <c r="B50" s="134"/>
      <c r="C50" s="134"/>
      <c r="D50" s="134"/>
      <c r="E50" s="134"/>
      <c r="F50" s="134"/>
      <c r="G50" s="134"/>
      <c r="H50" s="134"/>
      <c r="I50" s="134"/>
      <c r="J50" s="134"/>
      <c r="K50" s="134"/>
    </row>
    <row r="51" spans="1:12" ht="18" thickBot="1">
      <c r="A51" s="19" t="s">
        <v>30</v>
      </c>
    </row>
    <row r="52" spans="1:12" ht="36" customHeight="1">
      <c r="A52" s="25" t="s">
        <v>31</v>
      </c>
      <c r="B52" s="135" t="s">
        <v>32</v>
      </c>
      <c r="C52" s="135"/>
      <c r="D52" s="135"/>
      <c r="E52" s="93" t="s">
        <v>33</v>
      </c>
      <c r="F52" s="29" t="s">
        <v>34</v>
      </c>
      <c r="G52" s="30" t="s">
        <v>46</v>
      </c>
      <c r="H52" s="135" t="s">
        <v>35</v>
      </c>
      <c r="I52" s="135"/>
      <c r="J52" s="135"/>
      <c r="K52" s="135"/>
      <c r="L52" s="135"/>
    </row>
    <row r="53" spans="1:12" ht="30" customHeight="1">
      <c r="A53" s="31" t="s">
        <v>36</v>
      </c>
      <c r="B53" s="122"/>
      <c r="C53" s="122"/>
      <c r="D53" s="122"/>
      <c r="E53" s="17"/>
      <c r="F53" s="17"/>
      <c r="G53" s="17"/>
      <c r="H53" s="122" t="s">
        <v>37</v>
      </c>
      <c r="I53" s="122"/>
      <c r="J53" s="122"/>
      <c r="K53" s="122"/>
      <c r="L53" s="122"/>
    </row>
    <row r="54" spans="1:12" ht="30" customHeight="1" thickBot="1">
      <c r="A54" s="32" t="s">
        <v>38</v>
      </c>
      <c r="B54" s="122"/>
      <c r="C54" s="122"/>
      <c r="D54" s="122"/>
      <c r="E54" s="17"/>
      <c r="F54" s="17"/>
      <c r="G54" s="17"/>
      <c r="H54" s="122" t="s">
        <v>37</v>
      </c>
      <c r="I54" s="122"/>
      <c r="J54" s="122"/>
      <c r="K54" s="122"/>
      <c r="L54" s="122"/>
    </row>
    <row r="55" spans="1:12" ht="30" customHeight="1" thickBot="1">
      <c r="A55" s="32" t="s">
        <v>39</v>
      </c>
      <c r="B55" s="122"/>
      <c r="C55" s="122"/>
      <c r="D55" s="122"/>
      <c r="E55" s="17"/>
      <c r="F55" s="17"/>
      <c r="G55" s="17"/>
      <c r="H55" s="122" t="s">
        <v>37</v>
      </c>
      <c r="I55" s="122"/>
      <c r="J55" s="122"/>
      <c r="K55" s="122"/>
      <c r="L55" s="122"/>
    </row>
    <row r="56" spans="1:12" ht="30" customHeight="1" thickBot="1">
      <c r="A56" s="32" t="s">
        <v>40</v>
      </c>
      <c r="B56" s="122"/>
      <c r="C56" s="122"/>
      <c r="D56" s="122"/>
      <c r="E56" s="17"/>
      <c r="F56" s="17"/>
      <c r="G56" s="17"/>
      <c r="H56" s="122" t="s">
        <v>37</v>
      </c>
      <c r="I56" s="122"/>
      <c r="J56" s="122"/>
      <c r="K56" s="122"/>
      <c r="L56" s="122"/>
    </row>
    <row r="57" spans="1:12" ht="27.75" customHeight="1" thickBot="1">
      <c r="A57" s="32" t="s">
        <v>16</v>
      </c>
      <c r="B57" s="122"/>
      <c r="C57" s="122"/>
      <c r="D57" s="122"/>
      <c r="E57" s="17"/>
      <c r="F57" s="17"/>
      <c r="G57" s="17"/>
      <c r="H57" s="122" t="s">
        <v>37</v>
      </c>
      <c r="I57" s="122"/>
      <c r="J57" s="122"/>
      <c r="K57" s="122"/>
      <c r="L57" s="122"/>
    </row>
    <row r="58" spans="1:12" ht="28.5" customHeight="1" thickBot="1">
      <c r="A58" s="32" t="s">
        <v>41</v>
      </c>
      <c r="B58" s="122"/>
      <c r="C58" s="122"/>
      <c r="D58" s="122"/>
      <c r="E58" s="21"/>
      <c r="F58" s="17"/>
      <c r="G58" s="17"/>
      <c r="H58" s="129"/>
      <c r="I58" s="130"/>
      <c r="J58" s="130"/>
      <c r="K58" s="130"/>
      <c r="L58" s="131"/>
    </row>
    <row r="59" spans="1:12" ht="23.25" customHeight="1">
      <c r="A59" s="22" t="s">
        <v>42</v>
      </c>
    </row>
    <row r="60" spans="1:12" ht="24.75" customHeight="1">
      <c r="A60" s="22" t="s">
        <v>45</v>
      </c>
    </row>
    <row r="61" spans="1:12" ht="27.75" customHeight="1">
      <c r="A61" s="22" t="s">
        <v>43</v>
      </c>
    </row>
    <row r="62" spans="1:12" ht="27" customHeight="1">
      <c r="A62" s="23" t="s">
        <v>44</v>
      </c>
    </row>
  </sheetData>
  <mergeCells count="66">
    <mergeCell ref="A6:P6"/>
    <mergeCell ref="D1:O1"/>
    <mergeCell ref="D2:O2"/>
    <mergeCell ref="D3:O3"/>
    <mergeCell ref="D4:O4"/>
    <mergeCell ref="D5:O5"/>
    <mergeCell ref="F8:F9"/>
    <mergeCell ref="G8:G9"/>
    <mergeCell ref="H8:H9"/>
    <mergeCell ref="A7:O7"/>
    <mergeCell ref="Q7:Q9"/>
    <mergeCell ref="J8:J9"/>
    <mergeCell ref="K8:K9"/>
    <mergeCell ref="L8:L9"/>
    <mergeCell ref="M8:M9"/>
    <mergeCell ref="A8:A9"/>
    <mergeCell ref="B8:B9"/>
    <mergeCell ref="C8:C9"/>
    <mergeCell ref="D8:D9"/>
    <mergeCell ref="E8:E9"/>
    <mergeCell ref="N8:N9"/>
    <mergeCell ref="O8:O9"/>
    <mergeCell ref="P8:P9"/>
    <mergeCell ref="V7:V9"/>
    <mergeCell ref="W7:W9"/>
    <mergeCell ref="R7:R9"/>
    <mergeCell ref="S7:S9"/>
    <mergeCell ref="T7:T9"/>
    <mergeCell ref="U7:U9"/>
    <mergeCell ref="B28:O28"/>
    <mergeCell ref="B29:O29"/>
    <mergeCell ref="B30:O30"/>
    <mergeCell ref="A34:K34"/>
    <mergeCell ref="B36:D36"/>
    <mergeCell ref="H36:L36"/>
    <mergeCell ref="B37:D37"/>
    <mergeCell ref="H37:L37"/>
    <mergeCell ref="B38:D38"/>
    <mergeCell ref="H38:L38"/>
    <mergeCell ref="B39:D39"/>
    <mergeCell ref="H39:L39"/>
    <mergeCell ref="H53:L53"/>
    <mergeCell ref="B54:D54"/>
    <mergeCell ref="H54:L54"/>
    <mergeCell ref="B40:D40"/>
    <mergeCell ref="H40:L40"/>
    <mergeCell ref="B41:D41"/>
    <mergeCell ref="H41:L41"/>
    <mergeCell ref="B42:D42"/>
    <mergeCell ref="H42:L42"/>
    <mergeCell ref="B58:D58"/>
    <mergeCell ref="H58:L58"/>
    <mergeCell ref="D10:E10"/>
    <mergeCell ref="D15:E15"/>
    <mergeCell ref="D20:E20"/>
    <mergeCell ref="A23:H23"/>
    <mergeCell ref="B55:D55"/>
    <mergeCell ref="H55:L55"/>
    <mergeCell ref="B56:D56"/>
    <mergeCell ref="H56:L56"/>
    <mergeCell ref="B57:D57"/>
    <mergeCell ref="H57:L57"/>
    <mergeCell ref="A50:K50"/>
    <mergeCell ref="B52:D52"/>
    <mergeCell ref="H52:L52"/>
    <mergeCell ref="B53:D53"/>
  </mergeCells>
  <phoneticPr fontId="2" type="noConversion"/>
  <pageMargins left="0.11811023622047245" right="0.11811023622047245" top="0.23622047244094491" bottom="0.15748031496062992" header="0.31496062992125984" footer="0.31496062992125984"/>
  <pageSetup paperSize="9" orientation="portrait" horizont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107.1</vt:lpstr>
      <vt:lpstr>107.1 (QRCode)</vt:lpstr>
      <vt:lpstr>107.1 素 </vt:lpstr>
    </vt:vector>
  </TitlesOfParts>
  <Company>C.M.T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2018-12-05T06:39:39Z</cp:lastPrinted>
  <dcterms:created xsi:type="dcterms:W3CDTF">2011-03-30T01:26:20Z</dcterms:created>
  <dcterms:modified xsi:type="dcterms:W3CDTF">2018-12-05T08:22:11Z</dcterms:modified>
</cp:coreProperties>
</file>