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4955" windowHeight="7905"/>
  </bookViews>
  <sheets>
    <sheet name="106.9" sheetId="4" r:id="rId1"/>
  </sheets>
  <calcPr calcId="144525"/>
</workbook>
</file>

<file path=xl/calcChain.xml><?xml version="1.0" encoding="utf-8"?>
<calcChain xmlns="http://schemas.openxmlformats.org/spreadsheetml/2006/main">
  <c r="Q21" i="4" l="1"/>
  <c r="R21" i="4"/>
  <c r="S21" i="4"/>
  <c r="T21" i="4"/>
  <c r="U21" i="4"/>
  <c r="V21" i="4"/>
  <c r="Q22" i="4"/>
  <c r="R22" i="4"/>
  <c r="S22" i="4"/>
  <c r="T22" i="4"/>
  <c r="U22" i="4"/>
  <c r="V22" i="4"/>
  <c r="Q20" i="4"/>
  <c r="V31" i="4"/>
  <c r="U31" i="4"/>
  <c r="T31" i="4"/>
  <c r="S31" i="4"/>
  <c r="R31" i="4"/>
  <c r="Q31" i="4"/>
  <c r="V28" i="4"/>
  <c r="U28" i="4"/>
  <c r="T28" i="4"/>
  <c r="S28" i="4"/>
  <c r="R28" i="4"/>
  <c r="Q28" i="4"/>
  <c r="V32" i="4"/>
  <c r="U32" i="4"/>
  <c r="T32" i="4"/>
  <c r="S32" i="4"/>
  <c r="R32" i="4"/>
  <c r="Q32" i="4"/>
  <c r="V30" i="4"/>
  <c r="U30" i="4"/>
  <c r="T30" i="4"/>
  <c r="S30" i="4"/>
  <c r="R30" i="4"/>
  <c r="Q30" i="4"/>
  <c r="W22" i="4" l="1"/>
  <c r="P22" i="4" s="1"/>
  <c r="W21" i="4"/>
  <c r="P21" i="4" s="1"/>
  <c r="W32" i="4"/>
  <c r="P32" i="4" s="1"/>
  <c r="W28" i="4"/>
  <c r="P28" i="4" s="1"/>
  <c r="W31" i="4"/>
  <c r="P31" i="4" s="1"/>
  <c r="W30" i="4"/>
  <c r="P30" i="4" s="1"/>
  <c r="O34" i="4"/>
  <c r="O35" i="4" s="1"/>
  <c r="N34" i="4"/>
  <c r="N35" i="4" s="1"/>
  <c r="M34" i="4"/>
  <c r="M35" i="4" s="1"/>
  <c r="L34" i="4"/>
  <c r="L35" i="4" s="1"/>
  <c r="K34" i="4"/>
  <c r="K35" i="4" s="1"/>
  <c r="J34" i="4"/>
  <c r="J35" i="4" s="1"/>
  <c r="Q15" i="4"/>
  <c r="Q29" i="4"/>
  <c r="R29" i="4"/>
  <c r="S29" i="4"/>
  <c r="T29" i="4"/>
  <c r="U29" i="4"/>
  <c r="V29" i="4"/>
  <c r="W29" i="4" l="1"/>
  <c r="P29" i="4" s="1"/>
  <c r="R26" i="4"/>
  <c r="S26" i="4"/>
  <c r="T26" i="4"/>
  <c r="U26" i="4"/>
  <c r="V26" i="4"/>
  <c r="R27" i="4"/>
  <c r="S27" i="4"/>
  <c r="T27" i="4"/>
  <c r="U27" i="4"/>
  <c r="V27" i="4"/>
  <c r="R13" i="4"/>
  <c r="S13" i="4"/>
  <c r="T13" i="4"/>
  <c r="U13" i="4"/>
  <c r="V13" i="4"/>
  <c r="Q13" i="4"/>
  <c r="Q27" i="4"/>
  <c r="Q26" i="4"/>
  <c r="W13" i="4" l="1"/>
  <c r="P13" i="4" s="1"/>
  <c r="W26" i="4"/>
  <c r="P26" i="4" s="1"/>
  <c r="W27" i="4"/>
  <c r="P27" i="4" s="1"/>
  <c r="V25" i="4" l="1"/>
  <c r="U25" i="4"/>
  <c r="T25" i="4"/>
  <c r="S25" i="4"/>
  <c r="R25" i="4"/>
  <c r="Q25" i="4"/>
  <c r="V24" i="4"/>
  <c r="U24" i="4"/>
  <c r="T24" i="4"/>
  <c r="S24" i="4"/>
  <c r="R24" i="4"/>
  <c r="Q24" i="4"/>
  <c r="W24" i="4" l="1"/>
  <c r="P24" i="4" s="1"/>
  <c r="W25" i="4"/>
  <c r="P25" i="4" s="1"/>
  <c r="V33" i="4"/>
  <c r="U33" i="4"/>
  <c r="T33" i="4"/>
  <c r="S33" i="4"/>
  <c r="R33" i="4"/>
  <c r="Q33" i="4"/>
  <c r="V16" i="4"/>
  <c r="U16" i="4"/>
  <c r="T16" i="4"/>
  <c r="S16" i="4"/>
  <c r="R16" i="4"/>
  <c r="Q16" i="4"/>
  <c r="V15" i="4"/>
  <c r="U15" i="4"/>
  <c r="T15" i="4"/>
  <c r="S15" i="4"/>
  <c r="R15" i="4"/>
  <c r="V14" i="4"/>
  <c r="U14" i="4"/>
  <c r="T14" i="4"/>
  <c r="S14" i="4"/>
  <c r="R14" i="4"/>
  <c r="Q14" i="4"/>
  <c r="V12" i="4"/>
  <c r="U12" i="4"/>
  <c r="T12" i="4"/>
  <c r="S12" i="4"/>
  <c r="R12" i="4"/>
  <c r="Q12" i="4"/>
  <c r="V11" i="4"/>
  <c r="U11" i="4"/>
  <c r="T11" i="4"/>
  <c r="S11" i="4"/>
  <c r="R11" i="4"/>
  <c r="Q11" i="4"/>
  <c r="V10" i="4"/>
  <c r="U10" i="4"/>
  <c r="T10" i="4"/>
  <c r="S10" i="4"/>
  <c r="R10" i="4"/>
  <c r="Q10" i="4"/>
  <c r="W10" i="4" l="1"/>
  <c r="P10" i="4" s="1"/>
  <c r="W15" i="4"/>
  <c r="P15" i="4" s="1"/>
  <c r="W33" i="4"/>
  <c r="P33" i="4" s="1"/>
  <c r="W11" i="4"/>
  <c r="P11" i="4" s="1"/>
  <c r="W12" i="4"/>
  <c r="P12" i="4" s="1"/>
  <c r="W14" i="4"/>
  <c r="P14" i="4" s="1"/>
  <c r="W16" i="4"/>
  <c r="P16" i="4" s="1"/>
  <c r="Q17" i="4" l="1"/>
  <c r="R17" i="4"/>
  <c r="S17" i="4"/>
  <c r="T17" i="4"/>
  <c r="U17" i="4"/>
  <c r="V17" i="4"/>
  <c r="Q18" i="4"/>
  <c r="R18" i="4"/>
  <c r="S18" i="4"/>
  <c r="T18" i="4"/>
  <c r="U18" i="4"/>
  <c r="V18" i="4"/>
  <c r="Q19" i="4"/>
  <c r="R19" i="4"/>
  <c r="S19" i="4"/>
  <c r="T19" i="4"/>
  <c r="U19" i="4"/>
  <c r="V19" i="4"/>
  <c r="R20" i="4"/>
  <c r="S20" i="4"/>
  <c r="T20" i="4"/>
  <c r="U20" i="4"/>
  <c r="V20" i="4"/>
  <c r="Q23" i="4"/>
  <c r="R23" i="4"/>
  <c r="S23" i="4"/>
  <c r="T23" i="4"/>
  <c r="U23" i="4"/>
  <c r="V23" i="4"/>
  <c r="V34" i="4" l="1"/>
  <c r="R34" i="4"/>
  <c r="U34" i="4"/>
  <c r="S34" i="4"/>
  <c r="Q34" i="4"/>
  <c r="T34" i="4"/>
  <c r="W23" i="4"/>
  <c r="P23" i="4" s="1"/>
  <c r="W19" i="4"/>
  <c r="P19" i="4" s="1"/>
  <c r="W18" i="4"/>
  <c r="P18" i="4" s="1"/>
  <c r="W17" i="4"/>
  <c r="W20" i="4"/>
  <c r="P20" i="4" s="1"/>
  <c r="P17" i="4" l="1"/>
  <c r="W34" i="4"/>
  <c r="P34" i="4" s="1"/>
</calcChain>
</file>

<file path=xl/comments1.xml><?xml version="1.0" encoding="utf-8"?>
<comments xmlns="http://schemas.openxmlformats.org/spreadsheetml/2006/main">
  <authors>
    <author>Your User Name</author>
  </authors>
  <commentList>
    <comment ref="C43" author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650+750+850/3=750
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3.5+4.5+6/3=4.7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2+2+2/3=2</t>
        </r>
      </text>
    </comment>
    <comment ref="H43" author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2.5+3+3/3=2.8</t>
        </r>
      </text>
    </comment>
    <comment ref="K43" author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1+1.5+2/3=1.5</t>
        </r>
      </text>
    </comment>
  </commentList>
</comments>
</file>

<file path=xl/sharedStrings.xml><?xml version="1.0" encoding="utf-8"?>
<sst xmlns="http://schemas.openxmlformats.org/spreadsheetml/2006/main" count="198" uniqueCount="139">
  <si>
    <t>NO</t>
  </si>
  <si>
    <t>水果</t>
  </si>
  <si>
    <t xml:space="preserve">           2.水果係暫定</t>
    <phoneticPr fontId="2" type="noConversion"/>
  </si>
  <si>
    <t xml:space="preserve">           3.本校採用檢驗合格之肉品、均附有證明</t>
    <phoneticPr fontId="2" type="noConversion"/>
  </si>
  <si>
    <t xml:space="preserve"> </t>
    <phoneticPr fontId="2" type="noConversion"/>
  </si>
  <si>
    <t>二</t>
  </si>
  <si>
    <t>三</t>
  </si>
  <si>
    <t>四</t>
  </si>
  <si>
    <t>五</t>
  </si>
  <si>
    <t xml:space="preserve">                                                                             編　　審：台南市立安順國小</t>
    <phoneticPr fontId="2" type="noConversion"/>
  </si>
  <si>
    <t>日 期</t>
  </si>
  <si>
    <t>星期</t>
  </si>
  <si>
    <t>主 食</t>
  </si>
  <si>
    <t>副 食 一</t>
  </si>
  <si>
    <t>副 食 二</t>
  </si>
  <si>
    <t>副 食 三</t>
  </si>
  <si>
    <t>湯</t>
  </si>
  <si>
    <t xml:space="preserve">備註： 1.遇特殊狀況（如颱風、退貨、物價上揚）變動食譜  </t>
    <phoneticPr fontId="2" type="noConversion"/>
  </si>
  <si>
    <t>乳品</t>
    <phoneticPr fontId="2" type="noConversion"/>
  </si>
  <si>
    <t xml:space="preserve">                                                                           食譜設計：戴秀梅 (營養師)</t>
    <phoneticPr fontId="2" type="noConversion"/>
  </si>
  <si>
    <t>主食(份)</t>
    <phoneticPr fontId="2" type="noConversion"/>
  </si>
  <si>
    <t>魚肉豆蛋(份)</t>
    <phoneticPr fontId="2" type="noConversion"/>
  </si>
  <si>
    <t>蔬菜(份)</t>
    <phoneticPr fontId="2" type="noConversion"/>
  </si>
  <si>
    <t>油脂(份)</t>
    <phoneticPr fontId="2" type="noConversion"/>
  </si>
  <si>
    <t>水果(份)</t>
    <phoneticPr fontId="2" type="noConversion"/>
  </si>
  <si>
    <t>乳品(份)</t>
    <phoneticPr fontId="2" type="noConversion"/>
  </si>
  <si>
    <t>國小1-3年級      熱量:650大卡        五穀根莖類:3.5份     魚肉豆蛋類:2份      油脂類:2.5份         蔬菜類1份</t>
    <phoneticPr fontId="2" type="noConversion"/>
  </si>
  <si>
    <t>國小4-6年級      熱量:750大卡        五穀根莖類:4.5份     魚肉豆蛋類:2份      油脂類:3份           蔬菜類1.5份</t>
    <phoneticPr fontId="2" type="noConversion"/>
  </si>
  <si>
    <t>國中1-3年級      熱量:850大卡        五穀根莖類:6   份     魚肉豆蛋類:2份      油脂類:3份           蔬菜類2份</t>
    <phoneticPr fontId="2" type="noConversion"/>
  </si>
  <si>
    <t>月平均</t>
    <phoneticPr fontId="2" type="noConversion"/>
  </si>
  <si>
    <t xml:space="preserve">一 </t>
  </si>
  <si>
    <t>白飯</t>
  </si>
  <si>
    <t>胚芽飯</t>
  </si>
  <si>
    <t>熱量(大卡)</t>
    <phoneticPr fontId="2" type="noConversion"/>
  </si>
  <si>
    <t>水果</t>
    <phoneticPr fontId="2" type="noConversion"/>
  </si>
  <si>
    <t xml:space="preserve">一 </t>
    <phoneticPr fontId="2" type="noConversion"/>
  </si>
  <si>
    <t>玉米蕃茄湯</t>
  </si>
  <si>
    <t>蒜頭雞</t>
  </si>
  <si>
    <t>拌三絲</t>
  </si>
  <si>
    <t>仙草蜜</t>
  </si>
  <si>
    <t>咖哩肉丁</t>
  </si>
  <si>
    <t>炒米粉</t>
  </si>
  <si>
    <t>燙青菜</t>
  </si>
  <si>
    <t>豬血湯</t>
  </si>
  <si>
    <t>麻婆豆腐</t>
  </si>
  <si>
    <t>菜脯蛋</t>
  </si>
  <si>
    <t>炒飯</t>
  </si>
  <si>
    <t>紫菜魚丸湯</t>
  </si>
  <si>
    <t>一</t>
    <phoneticPr fontId="2" type="noConversion"/>
  </si>
  <si>
    <t>紅蘿蔔炒蛋</t>
    <phoneticPr fontId="2" type="noConversion"/>
  </si>
  <si>
    <t>薏芢冬瓜湯</t>
    <phoneticPr fontId="2" type="noConversion"/>
  </si>
  <si>
    <t>滷肉燥</t>
  </si>
  <si>
    <t>貢丸湯</t>
  </si>
  <si>
    <t>珊瑚炒蛋</t>
    <phoneticPr fontId="2" type="noConversion"/>
  </si>
  <si>
    <t xml:space="preserve"> 4.每週週二 環保健康素」</t>
    <phoneticPr fontId="2" type="noConversion"/>
  </si>
  <si>
    <t xml:space="preserve">                                                                        主　　編：蘇建銘（校長）</t>
    <phoneticPr fontId="2" type="noConversion"/>
  </si>
  <si>
    <t>六</t>
    <phoneticPr fontId="2" type="noConversion"/>
  </si>
  <si>
    <t>有機時蔬</t>
    <phoneticPr fontId="2" type="noConversion"/>
  </si>
  <si>
    <t>涼麵</t>
    <phoneticPr fontId="2" type="noConversion"/>
  </si>
  <si>
    <t>涼麵1</t>
    <phoneticPr fontId="2" type="noConversion"/>
  </si>
  <si>
    <t>燴三色</t>
  </si>
  <si>
    <t>皮蛋瘦肉粥1</t>
    <phoneticPr fontId="2" type="noConversion"/>
  </si>
  <si>
    <t>玉米三丁</t>
    <phoneticPr fontId="2" type="noConversion"/>
  </si>
  <si>
    <t>金針湯</t>
    <phoneticPr fontId="2" type="noConversion"/>
  </si>
  <si>
    <t>洋蔥雞丁</t>
    <phoneticPr fontId="2" type="noConversion"/>
  </si>
  <si>
    <t>滷油泡</t>
    <phoneticPr fontId="2" type="noConversion"/>
  </si>
  <si>
    <t>紅燒魚</t>
    <phoneticPr fontId="2" type="noConversion"/>
  </si>
  <si>
    <t>綠豆湯</t>
    <phoneticPr fontId="2" type="noConversion"/>
  </si>
  <si>
    <t>菜包</t>
    <phoneticPr fontId="2" type="noConversion"/>
  </si>
  <si>
    <t>拌干絲</t>
    <phoneticPr fontId="2" type="noConversion"/>
  </si>
  <si>
    <t>滷蛋</t>
    <phoneticPr fontId="2" type="noConversion"/>
  </si>
  <si>
    <t>醬瓜肉燥</t>
    <phoneticPr fontId="2" type="noConversion"/>
  </si>
  <si>
    <t>海芽蛋花湯</t>
    <phoneticPr fontId="2" type="noConversion"/>
  </si>
  <si>
    <t>白飯</t>
    <phoneticPr fontId="2" type="noConversion"/>
  </si>
  <si>
    <t>回鍋肉</t>
    <phoneticPr fontId="2" type="noConversion"/>
  </si>
  <si>
    <t>拌銀芽</t>
    <phoneticPr fontId="2" type="noConversion"/>
  </si>
  <si>
    <t>蘿蔔龍骨湯</t>
    <phoneticPr fontId="2" type="noConversion"/>
  </si>
  <si>
    <t>鴿蛋燒肉</t>
    <phoneticPr fontId="2" type="noConversion"/>
  </si>
  <si>
    <t>拌空心菜</t>
    <phoneticPr fontId="2" type="noConversion"/>
  </si>
  <si>
    <t>燒賣</t>
    <phoneticPr fontId="2" type="noConversion"/>
  </si>
  <si>
    <t>雞蓉玉米湯</t>
    <phoneticPr fontId="2" type="noConversion"/>
  </si>
  <si>
    <t>咖哩豆腐</t>
    <phoneticPr fontId="2" type="noConversion"/>
  </si>
  <si>
    <t>冬菜鴨</t>
    <phoneticPr fontId="2" type="noConversion"/>
  </si>
  <si>
    <t>炒米粉1</t>
    <phoneticPr fontId="2" type="noConversion"/>
  </si>
  <si>
    <t>馬拉糕</t>
    <phoneticPr fontId="2" type="noConversion"/>
  </si>
  <si>
    <t>黃瓜湯</t>
    <phoneticPr fontId="2" type="noConversion"/>
  </si>
  <si>
    <t>丁香花生</t>
    <phoneticPr fontId="2" type="noConversion"/>
  </si>
  <si>
    <t>薑絲尼龍</t>
    <phoneticPr fontId="2" type="noConversion"/>
  </si>
  <si>
    <t>滷豆乾</t>
    <phoneticPr fontId="2" type="noConversion"/>
  </si>
  <si>
    <t>三杯雞</t>
    <phoneticPr fontId="2" type="noConversion"/>
  </si>
  <si>
    <t>蕃茄玉米湯</t>
    <phoneticPr fontId="2" type="noConversion"/>
  </si>
  <si>
    <t>泡菜肉片</t>
    <phoneticPr fontId="2" type="noConversion"/>
  </si>
  <si>
    <t>味磳湯</t>
    <phoneticPr fontId="2" type="noConversion"/>
  </si>
  <si>
    <t>香菇雞</t>
    <phoneticPr fontId="2" type="noConversion"/>
  </si>
  <si>
    <t>燜冬瓜</t>
    <phoneticPr fontId="2" type="noConversion"/>
  </si>
  <si>
    <t>洋蔥肉絲</t>
    <phoneticPr fontId="2" type="noConversion"/>
  </si>
  <si>
    <t>翡翠羹</t>
    <phoneticPr fontId="2" type="noConversion"/>
  </si>
  <si>
    <t>拌空心菜</t>
    <phoneticPr fontId="2" type="noConversion"/>
  </si>
  <si>
    <t>獅子頭</t>
    <phoneticPr fontId="2" type="noConversion"/>
  </si>
  <si>
    <t>榨菜粉絲湯</t>
    <phoneticPr fontId="2" type="noConversion"/>
  </si>
  <si>
    <t>雞肉絲</t>
    <phoneticPr fontId="2" type="noConversion"/>
  </si>
  <si>
    <t>炒高麗菜</t>
    <phoneticPr fontId="2" type="noConversion"/>
  </si>
  <si>
    <t>紅燒肉片</t>
    <phoneticPr fontId="2" type="noConversion"/>
  </si>
  <si>
    <t>滷油豆腐</t>
    <phoneticPr fontId="2" type="noConversion"/>
  </si>
  <si>
    <t>綠豆湯</t>
    <phoneticPr fontId="2" type="noConversion"/>
  </si>
  <si>
    <t>醬燒雞丁</t>
    <phoneticPr fontId="2" type="noConversion"/>
  </si>
  <si>
    <t>韭黃肉絲</t>
    <phoneticPr fontId="2" type="noConversion"/>
  </si>
  <si>
    <t>蔬菜湯</t>
    <phoneticPr fontId="2" type="noConversion"/>
  </si>
  <si>
    <t xml:space="preserve">              106年8.9月 安順國中、小午餐食譜</t>
    <phoneticPr fontId="2" type="noConversion"/>
  </si>
  <si>
    <t xml:space="preserve">                                                          供應人數：2100人</t>
    <phoneticPr fontId="2" type="noConversion"/>
  </si>
  <si>
    <t xml:space="preserve">                                                                                  出版日期：中華民國106年8月30日</t>
    <phoneticPr fontId="2" type="noConversion"/>
  </si>
  <si>
    <t xml:space="preserve">                                                                                執行編輯：許瑛珍（執行秘書）</t>
    <phoneticPr fontId="2" type="noConversion"/>
  </si>
  <si>
    <t>奶黃包</t>
    <phoneticPr fontId="2" type="noConversion"/>
  </si>
  <si>
    <t>滷肉排</t>
    <phoneticPr fontId="2" type="noConversion"/>
  </si>
  <si>
    <t>五穀飯</t>
    <phoneticPr fontId="2" type="noConversion"/>
  </si>
  <si>
    <t>皮蛋瘦肉粥</t>
    <phoneticPr fontId="2" type="noConversion"/>
  </si>
  <si>
    <t>地瓜飯</t>
    <phoneticPr fontId="2" type="noConversion"/>
  </si>
  <si>
    <t>地瓜飯</t>
    <phoneticPr fontId="2" type="noConversion"/>
  </si>
  <si>
    <t>油豆腐</t>
    <phoneticPr fontId="2" type="noConversion"/>
  </si>
  <si>
    <t>滷鴿蛋豆干</t>
    <phoneticPr fontId="2" type="noConversion"/>
  </si>
  <si>
    <t>洋蔥炒蛋</t>
    <phoneticPr fontId="2" type="noConversion"/>
  </si>
  <si>
    <t>黑輪刺瓜</t>
    <phoneticPr fontId="2" type="noConversion"/>
  </si>
  <si>
    <t>鹽酥雞</t>
    <phoneticPr fontId="2" type="noConversion"/>
  </si>
  <si>
    <t>沙茶洋芋</t>
    <phoneticPr fontId="2" type="noConversion"/>
  </si>
  <si>
    <t>蘿蔔素肉湯</t>
    <phoneticPr fontId="2" type="noConversion"/>
  </si>
  <si>
    <t>筍乾扣肉</t>
    <phoneticPr fontId="2" type="noConversion"/>
  </si>
  <si>
    <t>玉菇白菜</t>
    <phoneticPr fontId="2" type="noConversion"/>
  </si>
  <si>
    <t>毛豆莢</t>
    <phoneticPr fontId="2" type="noConversion"/>
  </si>
  <si>
    <t>豆薯肉絲湯</t>
    <phoneticPr fontId="2" type="noConversion"/>
  </si>
  <si>
    <t>冬粉肉絲湯</t>
    <phoneticPr fontId="2" type="noConversion"/>
  </si>
  <si>
    <t>炒飯1</t>
    <phoneticPr fontId="2" type="noConversion"/>
  </si>
  <si>
    <t>薑絲油菜</t>
    <phoneticPr fontId="2" type="noConversion"/>
  </si>
  <si>
    <t>茶葉蛋</t>
    <phoneticPr fontId="2" type="noConversion"/>
  </si>
  <si>
    <t>鳳梨油泡</t>
    <phoneticPr fontId="2" type="noConversion"/>
  </si>
  <si>
    <t>秀菇白菜</t>
    <phoneticPr fontId="2" type="noConversion"/>
  </si>
  <si>
    <t>蝦皮白菜</t>
    <phoneticPr fontId="2" type="noConversion"/>
  </si>
  <si>
    <t>拌海帶芽</t>
    <phoneticPr fontId="2" type="noConversion"/>
  </si>
  <si>
    <t>蒜泥白肉</t>
    <phoneticPr fontId="2" type="noConversion"/>
  </si>
  <si>
    <t>關東煮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</si>
</sst>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41">
    <font>
      <sz val="12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8.15"/>
      <color rgb="FF4685DF"/>
      <name val="Segoe UI"/>
      <family val="2"/>
    </font>
    <font>
      <sz val="11"/>
      <color theme="1"/>
      <name val="新細明體"/>
      <family val="2"/>
      <charset val="136"/>
      <scheme val="major"/>
    </font>
    <font>
      <sz val="16"/>
      <color theme="1"/>
      <name val="華康少女文字W5(P)"/>
      <family val="5"/>
      <charset val="136"/>
    </font>
    <font>
      <sz val="11"/>
      <color theme="1"/>
      <name val="新細明體"/>
      <family val="2"/>
      <charset val="136"/>
    </font>
    <font>
      <sz val="10"/>
      <color theme="1"/>
      <name val="新細明體"/>
      <family val="1"/>
      <charset val="136"/>
    </font>
    <font>
      <sz val="12"/>
      <color theme="1"/>
      <name val="華康少女文字W5"/>
      <family val="5"/>
      <charset val="136"/>
    </font>
    <font>
      <sz val="11"/>
      <color theme="1"/>
      <name val="華康少女文字W5"/>
      <family val="5"/>
      <charset val="136"/>
    </font>
    <font>
      <sz val="8"/>
      <color theme="1"/>
      <name val="新細明體"/>
      <family val="1"/>
      <charset val="136"/>
    </font>
    <font>
      <sz val="8"/>
      <color theme="1"/>
      <name val="Times New Roman"/>
      <family val="1"/>
    </font>
    <font>
      <sz val="9"/>
      <color theme="1"/>
      <name val="Tw Cen MT"/>
      <family val="2"/>
    </font>
    <font>
      <sz val="10"/>
      <color rgb="FF660066"/>
      <name val="新細明體"/>
      <family val="2"/>
      <charset val="136"/>
      <scheme val="minor"/>
    </font>
    <font>
      <sz val="9"/>
      <color theme="1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w Cen MT"/>
      <family val="2"/>
    </font>
    <font>
      <sz val="10"/>
      <color theme="1"/>
      <name val="標楷體"/>
      <family val="4"/>
      <charset val="136"/>
    </font>
    <font>
      <sz val="6"/>
      <color theme="1"/>
      <name val="新細明體"/>
      <family val="2"/>
      <charset val="136"/>
      <scheme val="minor"/>
    </font>
    <font>
      <sz val="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8"/>
      <color theme="1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8"/>
      <color theme="1"/>
      <name val="Tw Cen MT"/>
      <family val="2"/>
    </font>
    <font>
      <sz val="6"/>
      <color theme="1"/>
      <name val="新細明體"/>
      <family val="1"/>
      <charset val="136"/>
    </font>
    <font>
      <sz val="8"/>
      <color theme="1"/>
      <name val="標楷體"/>
      <family val="4"/>
      <charset val="136"/>
    </font>
    <font>
      <sz val="8"/>
      <color theme="1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  <font>
      <sz val="8"/>
      <color rgb="FF0000CC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rgb="FF000000"/>
      <name val="標楷體"/>
      <family val="4"/>
      <charset val="136"/>
    </font>
    <font>
      <sz val="6"/>
      <color theme="1"/>
      <name val="標楷體"/>
      <family val="4"/>
      <charset val="136"/>
    </font>
    <font>
      <sz val="14"/>
      <name val="標楷體"/>
      <family val="4"/>
      <charset val="136"/>
    </font>
    <font>
      <sz val="11"/>
      <name val="標楷體"/>
      <family val="4"/>
      <charset val="136"/>
    </font>
    <font>
      <sz val="11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176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0" fillId="0" borderId="0" xfId="0" applyBorder="1">
      <alignment vertical="center"/>
    </xf>
    <xf numFmtId="1" fontId="0" fillId="0" borderId="0" xfId="0" applyNumberFormat="1" applyBorder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176" fontId="23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76" fontId="2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" fontId="31" fillId="0" borderId="1" xfId="0" applyNumberFormat="1" applyFont="1" applyBorder="1">
      <alignment vertical="center"/>
    </xf>
    <xf numFmtId="0" fontId="31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1" fontId="31" fillId="0" borderId="3" xfId="0" applyNumberFormat="1" applyFont="1" applyBorder="1">
      <alignment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1" fontId="31" fillId="0" borderId="1" xfId="0" applyNumberFormat="1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38" fillId="0" borderId="6" xfId="0" applyFont="1" applyBorder="1" applyAlignment="1">
      <alignment vertical="center" wrapText="1"/>
    </xf>
    <xf numFmtId="0" fontId="39" fillId="0" borderId="6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40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9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216282</xdr:colOff>
      <xdr:row>0</xdr:row>
      <xdr:rowOff>0</xdr:rowOff>
    </xdr:from>
    <xdr:to>
      <xdr:col>3</xdr:col>
      <xdr:colOff>479559</xdr:colOff>
      <xdr:row>6</xdr:row>
      <xdr:rowOff>6708</xdr:rowOff>
    </xdr:to>
    <xdr:pic>
      <xdr:nvPicPr>
        <xdr:cNvPr id="2" name="圖片 1" descr="MR90043879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3932" y="0"/>
          <a:ext cx="1081911" cy="1264008"/>
        </a:xfrm>
        <a:prstGeom prst="rect">
          <a:avLst/>
        </a:prstGeom>
      </xdr:spPr>
    </xdr:pic>
    <xdr:clientData/>
  </xdr:twoCellAnchor>
  <xdr:twoCellAnchor editAs="oneCell">
    <xdr:from>
      <xdr:col>9</xdr:col>
      <xdr:colOff>18424</xdr:colOff>
      <xdr:row>34</xdr:row>
      <xdr:rowOff>59252</xdr:rowOff>
    </xdr:from>
    <xdr:to>
      <xdr:col>14</xdr:col>
      <xdr:colOff>160355</xdr:colOff>
      <xdr:row>39</xdr:row>
      <xdr:rowOff>66674</xdr:rowOff>
    </xdr:to>
    <xdr:pic>
      <xdr:nvPicPr>
        <xdr:cNvPr id="3" name="圖片 2" descr="11725018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00149" y="9165152"/>
          <a:ext cx="1478006" cy="1055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5"/>
  <sheetViews>
    <sheetView tabSelected="1" showWhiteSpace="0" view="pageLayout" zoomScale="148" zoomScaleNormal="100" zoomScaleSheetLayoutView="100" zoomScalePageLayoutView="148" workbookViewId="0">
      <selection activeCell="L45" sqref="L45"/>
    </sheetView>
  </sheetViews>
  <sheetFormatPr defaultRowHeight="16.5"/>
  <cols>
    <col min="1" max="1" width="6.25" customWidth="1"/>
    <col min="2" max="2" width="7" customWidth="1"/>
    <col min="3" max="3" width="3.625" customWidth="1"/>
    <col min="4" max="4" width="7.75" customWidth="1"/>
    <col min="5" max="5" width="10.875" customWidth="1"/>
    <col min="6" max="6" width="10.375" customWidth="1"/>
    <col min="7" max="7" width="9.25" customWidth="1"/>
    <col min="8" max="8" width="12.625" customWidth="1"/>
    <col min="9" max="13" width="3.625" customWidth="1"/>
    <col min="14" max="14" width="2.875" customWidth="1"/>
    <col min="15" max="15" width="2.75" customWidth="1"/>
    <col min="16" max="16" width="5" customWidth="1"/>
    <col min="17" max="17" width="4.625" customWidth="1"/>
    <col min="18" max="18" width="4.25" customWidth="1"/>
    <col min="19" max="19" width="3.625" customWidth="1"/>
    <col min="20" max="20" width="4.625" customWidth="1"/>
    <col min="21" max="22" width="3.625" customWidth="1"/>
    <col min="23" max="23" width="5.5" customWidth="1"/>
  </cols>
  <sheetData>
    <row r="1" spans="1:23">
      <c r="A1" s="66"/>
      <c r="B1" s="66"/>
      <c r="C1" s="66"/>
      <c r="D1" s="63" t="s">
        <v>55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3">
      <c r="A2" s="66"/>
      <c r="B2" s="66"/>
      <c r="C2" s="66"/>
      <c r="D2" s="63" t="s">
        <v>111</v>
      </c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3">
      <c r="A3" s="66"/>
      <c r="B3" s="66"/>
      <c r="C3" s="66"/>
      <c r="D3" s="71" t="s">
        <v>9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23">
      <c r="A4" s="66"/>
      <c r="B4" s="66"/>
      <c r="C4" s="66"/>
      <c r="D4" s="63" t="s">
        <v>110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23">
      <c r="A5" s="66"/>
      <c r="B5" s="66"/>
      <c r="C5" s="66"/>
      <c r="D5" s="63" t="s">
        <v>109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23">
      <c r="A6" s="66"/>
      <c r="B6" s="66"/>
      <c r="C6" s="66"/>
      <c r="D6" s="63" t="s">
        <v>19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23" ht="19.5" customHeight="1">
      <c r="A7" s="67" t="s">
        <v>108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Q7" s="72" t="s">
        <v>20</v>
      </c>
      <c r="R7" s="81" t="s">
        <v>21</v>
      </c>
      <c r="S7" s="72" t="s">
        <v>22</v>
      </c>
      <c r="T7" s="72" t="s">
        <v>23</v>
      </c>
      <c r="U7" s="72" t="s">
        <v>24</v>
      </c>
      <c r="V7" s="72" t="s">
        <v>25</v>
      </c>
      <c r="W7" s="75" t="s">
        <v>33</v>
      </c>
    </row>
    <row r="8" spans="1:23" ht="21.75" customHeight="1">
      <c r="A8" s="68" t="s">
        <v>0</v>
      </c>
      <c r="B8" s="69" t="s">
        <v>10</v>
      </c>
      <c r="C8" s="69" t="s">
        <v>11</v>
      </c>
      <c r="D8" s="69" t="s">
        <v>12</v>
      </c>
      <c r="E8" s="69" t="s">
        <v>13</v>
      </c>
      <c r="F8" s="69" t="s">
        <v>14</v>
      </c>
      <c r="G8" s="69" t="s">
        <v>15</v>
      </c>
      <c r="H8" s="69" t="s">
        <v>16</v>
      </c>
      <c r="I8" s="8" t="s">
        <v>1</v>
      </c>
      <c r="J8" s="64" t="s">
        <v>20</v>
      </c>
      <c r="K8" s="65" t="s">
        <v>21</v>
      </c>
      <c r="L8" s="64" t="s">
        <v>22</v>
      </c>
      <c r="M8" s="64" t="s">
        <v>23</v>
      </c>
      <c r="N8" s="64" t="s">
        <v>24</v>
      </c>
      <c r="O8" s="70" t="s">
        <v>25</v>
      </c>
      <c r="P8" s="75" t="s">
        <v>33</v>
      </c>
      <c r="Q8" s="73"/>
      <c r="R8" s="82"/>
      <c r="S8" s="73"/>
      <c r="T8" s="73"/>
      <c r="U8" s="73"/>
      <c r="V8" s="73"/>
      <c r="W8" s="76"/>
    </row>
    <row r="9" spans="1:23" ht="15.75" customHeight="1">
      <c r="A9" s="68"/>
      <c r="B9" s="69"/>
      <c r="C9" s="69"/>
      <c r="D9" s="69"/>
      <c r="E9" s="69"/>
      <c r="F9" s="69"/>
      <c r="G9" s="69"/>
      <c r="H9" s="69"/>
      <c r="I9" s="8" t="s">
        <v>18</v>
      </c>
      <c r="J9" s="64"/>
      <c r="K9" s="65"/>
      <c r="L9" s="64"/>
      <c r="M9" s="64"/>
      <c r="N9" s="64"/>
      <c r="O9" s="70"/>
      <c r="P9" s="84"/>
      <c r="Q9" s="74"/>
      <c r="R9" s="83"/>
      <c r="S9" s="74"/>
      <c r="T9" s="74"/>
      <c r="U9" s="74"/>
      <c r="V9" s="74"/>
      <c r="W9" s="77"/>
    </row>
    <row r="10" spans="1:23" ht="21.75" customHeight="1">
      <c r="A10" s="28">
        <v>1</v>
      </c>
      <c r="B10" s="29">
        <v>42977</v>
      </c>
      <c r="C10" s="15" t="s">
        <v>6</v>
      </c>
      <c r="D10" s="36" t="s">
        <v>58</v>
      </c>
      <c r="E10" s="36" t="s">
        <v>59</v>
      </c>
      <c r="F10" s="36" t="s">
        <v>113</v>
      </c>
      <c r="G10" s="36" t="s">
        <v>112</v>
      </c>
      <c r="H10" s="21" t="s">
        <v>36</v>
      </c>
      <c r="I10" s="39" t="s">
        <v>18</v>
      </c>
      <c r="J10" s="10">
        <v>5</v>
      </c>
      <c r="K10" s="10">
        <v>2.2000000000000002</v>
      </c>
      <c r="L10" s="10">
        <v>1.3</v>
      </c>
      <c r="M10" s="10">
        <v>2.1</v>
      </c>
      <c r="N10" s="10"/>
      <c r="O10" s="10">
        <v>1</v>
      </c>
      <c r="P10" s="40">
        <f t="shared" ref="P10:P27" si="0">W10</f>
        <v>792</v>
      </c>
      <c r="Q10" s="10">
        <f t="shared" ref="Q10:Q16" si="1">J10*70</f>
        <v>350</v>
      </c>
      <c r="R10" s="9">
        <f>K10*75</f>
        <v>165</v>
      </c>
      <c r="S10" s="9">
        <f t="shared" ref="S10:S16" si="2">L10*25</f>
        <v>32.5</v>
      </c>
      <c r="T10" s="9">
        <f t="shared" ref="T10:T16" si="3">M10*45</f>
        <v>94.5</v>
      </c>
      <c r="U10" s="9">
        <f t="shared" ref="U10:U16" si="4">N10*60</f>
        <v>0</v>
      </c>
      <c r="V10" s="9">
        <f t="shared" ref="V10:V16" si="5">O10*150</f>
        <v>150</v>
      </c>
      <c r="W10" s="40">
        <f>SUM(Q10:V10)</f>
        <v>792</v>
      </c>
    </row>
    <row r="11" spans="1:23" ht="21.75" customHeight="1">
      <c r="A11" s="30">
        <v>2</v>
      </c>
      <c r="B11" s="29">
        <v>42978</v>
      </c>
      <c r="C11" s="15" t="s">
        <v>7</v>
      </c>
      <c r="D11" s="31" t="s">
        <v>32</v>
      </c>
      <c r="E11" s="36" t="s">
        <v>37</v>
      </c>
      <c r="F11" s="21" t="s">
        <v>57</v>
      </c>
      <c r="G11" s="36" t="s">
        <v>38</v>
      </c>
      <c r="H11" s="36" t="s">
        <v>39</v>
      </c>
      <c r="I11" s="39"/>
      <c r="J11" s="10">
        <v>5.0999999999999996</v>
      </c>
      <c r="K11" s="9">
        <v>2.2000000000000002</v>
      </c>
      <c r="L11" s="9">
        <v>1.7</v>
      </c>
      <c r="M11" s="9">
        <v>2.5</v>
      </c>
      <c r="N11" s="9"/>
      <c r="O11" s="9"/>
      <c r="P11" s="40">
        <f t="shared" si="0"/>
        <v>633</v>
      </c>
      <c r="Q11" s="10">
        <f t="shared" si="1"/>
        <v>357</v>
      </c>
      <c r="R11" s="9">
        <f>K11*55</f>
        <v>121.00000000000001</v>
      </c>
      <c r="S11" s="9">
        <f t="shared" si="2"/>
        <v>42.5</v>
      </c>
      <c r="T11" s="9">
        <f t="shared" si="3"/>
        <v>112.5</v>
      </c>
      <c r="U11" s="9">
        <f t="shared" si="4"/>
        <v>0</v>
      </c>
      <c r="V11" s="9">
        <f t="shared" si="5"/>
        <v>0</v>
      </c>
      <c r="W11" s="40">
        <f t="shared" ref="W11:W16" si="6">SUM(Q11:V11)</f>
        <v>633</v>
      </c>
    </row>
    <row r="12" spans="1:23" ht="21.75" customHeight="1">
      <c r="A12" s="30">
        <v>3</v>
      </c>
      <c r="B12" s="29">
        <v>42979</v>
      </c>
      <c r="C12" s="15" t="s">
        <v>8</v>
      </c>
      <c r="D12" s="36" t="s">
        <v>31</v>
      </c>
      <c r="E12" s="53" t="s">
        <v>40</v>
      </c>
      <c r="F12" s="21" t="s">
        <v>57</v>
      </c>
      <c r="G12" s="53" t="s">
        <v>118</v>
      </c>
      <c r="H12" s="36" t="s">
        <v>63</v>
      </c>
      <c r="I12" s="39" t="s">
        <v>1</v>
      </c>
      <c r="J12" s="10">
        <v>5</v>
      </c>
      <c r="K12" s="10">
        <v>2.2000000000000002</v>
      </c>
      <c r="L12" s="10">
        <v>1.7</v>
      </c>
      <c r="M12" s="10">
        <v>2.2000000000000002</v>
      </c>
      <c r="N12" s="10">
        <v>1</v>
      </c>
      <c r="O12" s="10"/>
      <c r="P12" s="40">
        <f t="shared" si="0"/>
        <v>716.5</v>
      </c>
      <c r="Q12" s="10">
        <f t="shared" si="1"/>
        <v>350</v>
      </c>
      <c r="R12" s="9">
        <f>K12*75</f>
        <v>165</v>
      </c>
      <c r="S12" s="9">
        <f t="shared" si="2"/>
        <v>42.5</v>
      </c>
      <c r="T12" s="9">
        <f t="shared" si="3"/>
        <v>99.000000000000014</v>
      </c>
      <c r="U12" s="9">
        <f t="shared" si="4"/>
        <v>60</v>
      </c>
      <c r="V12" s="9">
        <f t="shared" si="5"/>
        <v>0</v>
      </c>
      <c r="W12" s="40">
        <f t="shared" si="6"/>
        <v>716.5</v>
      </c>
    </row>
    <row r="13" spans="1:23" ht="21.75" customHeight="1">
      <c r="A13" s="30">
        <v>4</v>
      </c>
      <c r="B13" s="14">
        <v>42982</v>
      </c>
      <c r="C13" s="15" t="s">
        <v>35</v>
      </c>
      <c r="D13" s="36" t="s">
        <v>31</v>
      </c>
      <c r="E13" s="21" t="s">
        <v>64</v>
      </c>
      <c r="F13" s="21" t="s">
        <v>53</v>
      </c>
      <c r="G13" s="36" t="s">
        <v>65</v>
      </c>
      <c r="H13" s="21" t="s">
        <v>50</v>
      </c>
      <c r="I13" s="41"/>
      <c r="J13" s="10">
        <v>5</v>
      </c>
      <c r="K13" s="10">
        <v>2.2000000000000002</v>
      </c>
      <c r="L13" s="10">
        <v>1.3</v>
      </c>
      <c r="M13" s="10">
        <v>1.5</v>
      </c>
      <c r="N13" s="10"/>
      <c r="O13" s="10"/>
      <c r="P13" s="40">
        <f>W13</f>
        <v>615</v>
      </c>
      <c r="Q13" s="10">
        <f>J13*70</f>
        <v>350</v>
      </c>
      <c r="R13" s="9">
        <f>K13*75</f>
        <v>165</v>
      </c>
      <c r="S13" s="9">
        <f>L13*25</f>
        <v>32.5</v>
      </c>
      <c r="T13" s="9">
        <f>M13*45</f>
        <v>67.5</v>
      </c>
      <c r="U13" s="9">
        <f>N13*60</f>
        <v>0</v>
      </c>
      <c r="V13" s="9">
        <f>O13*150</f>
        <v>0</v>
      </c>
      <c r="W13" s="40">
        <f>SUM(Q13:V13)</f>
        <v>615</v>
      </c>
    </row>
    <row r="14" spans="1:23" ht="21.75" customHeight="1">
      <c r="A14" s="30">
        <v>5</v>
      </c>
      <c r="B14" s="14">
        <v>42983</v>
      </c>
      <c r="C14" s="15" t="s">
        <v>5</v>
      </c>
      <c r="D14" s="53" t="s">
        <v>114</v>
      </c>
      <c r="E14" s="36" t="s">
        <v>66</v>
      </c>
      <c r="F14" s="21" t="s">
        <v>57</v>
      </c>
      <c r="G14" s="36" t="s">
        <v>60</v>
      </c>
      <c r="H14" s="36" t="s">
        <v>67</v>
      </c>
      <c r="I14" s="39" t="s">
        <v>34</v>
      </c>
      <c r="J14" s="10">
        <v>5</v>
      </c>
      <c r="K14" s="10">
        <v>2</v>
      </c>
      <c r="L14" s="10">
        <v>1.3</v>
      </c>
      <c r="M14" s="10">
        <v>2.2999999999999998</v>
      </c>
      <c r="N14" s="10">
        <v>1</v>
      </c>
      <c r="O14" s="10"/>
      <c r="P14" s="40">
        <f t="shared" si="0"/>
        <v>696</v>
      </c>
      <c r="Q14" s="10">
        <f t="shared" si="1"/>
        <v>350</v>
      </c>
      <c r="R14" s="9">
        <f>K14*75</f>
        <v>150</v>
      </c>
      <c r="S14" s="9">
        <f t="shared" si="2"/>
        <v>32.5</v>
      </c>
      <c r="T14" s="9">
        <f t="shared" si="3"/>
        <v>103.49999999999999</v>
      </c>
      <c r="U14" s="9">
        <f t="shared" si="4"/>
        <v>60</v>
      </c>
      <c r="V14" s="9">
        <f t="shared" si="5"/>
        <v>0</v>
      </c>
      <c r="W14" s="40">
        <f t="shared" si="6"/>
        <v>696</v>
      </c>
    </row>
    <row r="15" spans="1:23" ht="21.75" customHeight="1">
      <c r="A15" s="30">
        <v>6</v>
      </c>
      <c r="B15" s="14">
        <v>42984</v>
      </c>
      <c r="C15" s="15" t="s">
        <v>6</v>
      </c>
      <c r="D15" s="54" t="s">
        <v>115</v>
      </c>
      <c r="E15" s="52" t="s">
        <v>61</v>
      </c>
      <c r="F15" s="36" t="s">
        <v>68</v>
      </c>
      <c r="G15" s="36" t="s">
        <v>69</v>
      </c>
      <c r="H15" s="42" t="s">
        <v>70</v>
      </c>
      <c r="I15" s="39" t="s">
        <v>18</v>
      </c>
      <c r="J15" s="10">
        <v>5</v>
      </c>
      <c r="K15" s="9">
        <v>2.2000000000000002</v>
      </c>
      <c r="L15" s="9">
        <v>1.5</v>
      </c>
      <c r="M15" s="9">
        <v>2.2999999999999998</v>
      </c>
      <c r="N15" s="9"/>
      <c r="O15" s="9">
        <v>1</v>
      </c>
      <c r="P15" s="40">
        <f>W15</f>
        <v>741</v>
      </c>
      <c r="Q15" s="10">
        <f>4.7*70</f>
        <v>329</v>
      </c>
      <c r="R15" s="9">
        <f>K15*55</f>
        <v>121.00000000000001</v>
      </c>
      <c r="S15" s="9">
        <f t="shared" si="2"/>
        <v>37.5</v>
      </c>
      <c r="T15" s="9">
        <f t="shared" si="3"/>
        <v>103.49999999999999</v>
      </c>
      <c r="U15" s="9">
        <f t="shared" si="4"/>
        <v>0</v>
      </c>
      <c r="V15" s="9">
        <f t="shared" si="5"/>
        <v>150</v>
      </c>
      <c r="W15" s="40">
        <f t="shared" si="6"/>
        <v>741</v>
      </c>
    </row>
    <row r="16" spans="1:23" ht="21.75" customHeight="1">
      <c r="A16" s="30">
        <v>7</v>
      </c>
      <c r="B16" s="14">
        <v>42985</v>
      </c>
      <c r="C16" s="15" t="s">
        <v>7</v>
      </c>
      <c r="D16" s="31" t="s">
        <v>32</v>
      </c>
      <c r="E16" s="21" t="s">
        <v>71</v>
      </c>
      <c r="F16" s="21" t="s">
        <v>57</v>
      </c>
      <c r="G16" s="49" t="s">
        <v>119</v>
      </c>
      <c r="H16" s="42" t="s">
        <v>72</v>
      </c>
      <c r="I16" s="39"/>
      <c r="J16" s="10">
        <v>5</v>
      </c>
      <c r="K16" s="10">
        <v>2</v>
      </c>
      <c r="L16" s="10">
        <v>1.7</v>
      </c>
      <c r="M16" s="10">
        <v>2.2000000000000002</v>
      </c>
      <c r="N16" s="10"/>
      <c r="O16" s="10"/>
      <c r="P16" s="40">
        <f t="shared" si="0"/>
        <v>641.5</v>
      </c>
      <c r="Q16" s="10">
        <f t="shared" si="1"/>
        <v>350</v>
      </c>
      <c r="R16" s="9">
        <f>K16*75</f>
        <v>150</v>
      </c>
      <c r="S16" s="9">
        <f t="shared" si="2"/>
        <v>42.5</v>
      </c>
      <c r="T16" s="9">
        <f t="shared" si="3"/>
        <v>99.000000000000014</v>
      </c>
      <c r="U16" s="9">
        <f t="shared" si="4"/>
        <v>0</v>
      </c>
      <c r="V16" s="9">
        <f t="shared" si="5"/>
        <v>0</v>
      </c>
      <c r="W16" s="40">
        <f t="shared" si="6"/>
        <v>641.5</v>
      </c>
    </row>
    <row r="17" spans="1:23" ht="21" customHeight="1">
      <c r="A17" s="30">
        <v>8</v>
      </c>
      <c r="B17" s="14">
        <v>42986</v>
      </c>
      <c r="C17" s="15" t="s">
        <v>8</v>
      </c>
      <c r="D17" s="36" t="s">
        <v>73</v>
      </c>
      <c r="E17" s="37" t="s">
        <v>74</v>
      </c>
      <c r="F17" s="55" t="s">
        <v>120</v>
      </c>
      <c r="G17" s="37" t="s">
        <v>75</v>
      </c>
      <c r="H17" s="37" t="s">
        <v>76</v>
      </c>
      <c r="I17" s="34" t="s">
        <v>1</v>
      </c>
      <c r="J17" s="10">
        <v>5</v>
      </c>
      <c r="K17" s="9">
        <v>2</v>
      </c>
      <c r="L17" s="9">
        <v>1</v>
      </c>
      <c r="M17" s="9">
        <v>2.2999999999999998</v>
      </c>
      <c r="N17" s="9">
        <v>1</v>
      </c>
      <c r="O17" s="9"/>
      <c r="P17" s="40">
        <f t="shared" si="0"/>
        <v>688.5</v>
      </c>
      <c r="Q17" s="10">
        <f t="shared" ref="Q17:Q23" si="7">J17*70</f>
        <v>350</v>
      </c>
      <c r="R17" s="9">
        <f t="shared" ref="R17:R23" si="8">K17*75</f>
        <v>150</v>
      </c>
      <c r="S17" s="9">
        <f t="shared" ref="S17:S23" si="9">L17*25</f>
        <v>25</v>
      </c>
      <c r="T17" s="9">
        <f t="shared" ref="T17:T23" si="10">M17*45</f>
        <v>103.49999999999999</v>
      </c>
      <c r="U17" s="9">
        <f t="shared" ref="U17:U23" si="11">N17*60</f>
        <v>60</v>
      </c>
      <c r="V17" s="9">
        <f t="shared" ref="V17:V23" si="12">O17*150</f>
        <v>0</v>
      </c>
      <c r="W17" s="40">
        <f t="shared" ref="W17:W23" si="13">SUM(Q17:V17)</f>
        <v>688.5</v>
      </c>
    </row>
    <row r="18" spans="1:23" ht="20.25" customHeight="1">
      <c r="A18" s="30">
        <v>10</v>
      </c>
      <c r="B18" s="27">
        <v>42989</v>
      </c>
      <c r="C18" s="23" t="s">
        <v>48</v>
      </c>
      <c r="D18" s="36" t="s">
        <v>73</v>
      </c>
      <c r="E18" s="37" t="s">
        <v>77</v>
      </c>
      <c r="F18" s="37" t="s">
        <v>78</v>
      </c>
      <c r="G18" s="37" t="s">
        <v>79</v>
      </c>
      <c r="H18" s="36" t="s">
        <v>80</v>
      </c>
      <c r="I18" s="34"/>
      <c r="J18" s="10">
        <v>5</v>
      </c>
      <c r="K18" s="10">
        <v>2.2000000000000002</v>
      </c>
      <c r="L18" s="10">
        <v>1.5</v>
      </c>
      <c r="M18" s="10">
        <v>2.2999999999999998</v>
      </c>
      <c r="N18" s="10"/>
      <c r="O18" s="10"/>
      <c r="P18" s="40">
        <f t="shared" si="0"/>
        <v>656</v>
      </c>
      <c r="Q18" s="10">
        <f t="shared" si="7"/>
        <v>350</v>
      </c>
      <c r="R18" s="9">
        <f t="shared" si="8"/>
        <v>165</v>
      </c>
      <c r="S18" s="9">
        <f t="shared" si="9"/>
        <v>37.5</v>
      </c>
      <c r="T18" s="9">
        <f t="shared" si="10"/>
        <v>103.49999999999999</v>
      </c>
      <c r="U18" s="9">
        <f t="shared" si="11"/>
        <v>0</v>
      </c>
      <c r="V18" s="9">
        <f t="shared" si="12"/>
        <v>0</v>
      </c>
      <c r="W18" s="40">
        <f t="shared" si="13"/>
        <v>656</v>
      </c>
    </row>
    <row r="19" spans="1:23" ht="21.75" customHeight="1">
      <c r="A19" s="30">
        <v>11</v>
      </c>
      <c r="B19" s="27">
        <v>42990</v>
      </c>
      <c r="C19" s="15" t="s">
        <v>5</v>
      </c>
      <c r="D19" s="21" t="s">
        <v>116</v>
      </c>
      <c r="E19" s="36" t="s">
        <v>66</v>
      </c>
      <c r="F19" s="21" t="s">
        <v>121</v>
      </c>
      <c r="G19" s="31" t="s">
        <v>81</v>
      </c>
      <c r="H19" s="36" t="s">
        <v>82</v>
      </c>
      <c r="I19" s="39" t="s">
        <v>1</v>
      </c>
      <c r="J19" s="10">
        <v>5</v>
      </c>
      <c r="K19" s="9">
        <v>2</v>
      </c>
      <c r="L19" s="9">
        <v>1.7</v>
      </c>
      <c r="M19" s="9">
        <v>2.1</v>
      </c>
      <c r="N19" s="9">
        <v>1</v>
      </c>
      <c r="O19" s="9"/>
      <c r="P19" s="40">
        <f t="shared" si="0"/>
        <v>697</v>
      </c>
      <c r="Q19" s="10">
        <f t="shared" si="7"/>
        <v>350</v>
      </c>
      <c r="R19" s="9">
        <f t="shared" si="8"/>
        <v>150</v>
      </c>
      <c r="S19" s="9">
        <f t="shared" si="9"/>
        <v>42.5</v>
      </c>
      <c r="T19" s="9">
        <f t="shared" si="10"/>
        <v>94.5</v>
      </c>
      <c r="U19" s="9">
        <f t="shared" si="11"/>
        <v>60</v>
      </c>
      <c r="V19" s="9">
        <f t="shared" si="12"/>
        <v>0</v>
      </c>
      <c r="W19" s="40">
        <f t="shared" si="13"/>
        <v>697</v>
      </c>
    </row>
    <row r="20" spans="1:23" ht="22.5" customHeight="1">
      <c r="A20" s="30">
        <v>12</v>
      </c>
      <c r="B20" s="27">
        <v>42991</v>
      </c>
      <c r="C20" s="15" t="s">
        <v>6</v>
      </c>
      <c r="D20" s="53" t="s">
        <v>41</v>
      </c>
      <c r="E20" s="36" t="s">
        <v>83</v>
      </c>
      <c r="F20" s="43" t="s">
        <v>84</v>
      </c>
      <c r="G20" s="43" t="s">
        <v>42</v>
      </c>
      <c r="H20" s="43" t="s">
        <v>43</v>
      </c>
      <c r="I20" s="39" t="s">
        <v>18</v>
      </c>
      <c r="J20" s="33">
        <v>5</v>
      </c>
      <c r="K20" s="10">
        <v>2</v>
      </c>
      <c r="L20" s="10">
        <v>1.1000000000000001</v>
      </c>
      <c r="M20" s="10">
        <v>2</v>
      </c>
      <c r="N20" s="10"/>
      <c r="O20" s="10">
        <v>1</v>
      </c>
      <c r="P20" s="40">
        <f>W20</f>
        <v>757.5</v>
      </c>
      <c r="Q20" s="10">
        <f>J20*68</f>
        <v>340</v>
      </c>
      <c r="R20" s="9">
        <f t="shared" si="8"/>
        <v>150</v>
      </c>
      <c r="S20" s="9">
        <f t="shared" si="9"/>
        <v>27.500000000000004</v>
      </c>
      <c r="T20" s="9">
        <f t="shared" si="10"/>
        <v>90</v>
      </c>
      <c r="U20" s="9">
        <f t="shared" si="11"/>
        <v>0</v>
      </c>
      <c r="V20" s="9">
        <f t="shared" si="12"/>
        <v>150</v>
      </c>
      <c r="W20" s="40">
        <f t="shared" si="13"/>
        <v>757.5</v>
      </c>
    </row>
    <row r="21" spans="1:23" ht="21" customHeight="1">
      <c r="A21" s="30">
        <v>13</v>
      </c>
      <c r="B21" s="27">
        <v>42992</v>
      </c>
      <c r="C21" s="15" t="s">
        <v>7</v>
      </c>
      <c r="D21" s="31" t="s">
        <v>32</v>
      </c>
      <c r="E21" s="56" t="s">
        <v>122</v>
      </c>
      <c r="F21" s="21" t="s">
        <v>57</v>
      </c>
      <c r="G21" s="57" t="s">
        <v>123</v>
      </c>
      <c r="H21" s="57" t="s">
        <v>124</v>
      </c>
      <c r="I21" s="22"/>
      <c r="J21" s="33">
        <v>5</v>
      </c>
      <c r="K21" s="10">
        <v>2</v>
      </c>
      <c r="L21" s="10">
        <v>1.3</v>
      </c>
      <c r="M21" s="10">
        <v>2</v>
      </c>
      <c r="N21" s="10"/>
      <c r="O21" s="10"/>
      <c r="P21" s="40">
        <f t="shared" ref="P21:P22" si="14">W21</f>
        <v>612.5</v>
      </c>
      <c r="Q21" s="10">
        <f t="shared" ref="Q21:Q22" si="15">J21*68</f>
        <v>340</v>
      </c>
      <c r="R21" s="9">
        <f t="shared" ref="R21:R22" si="16">K21*75</f>
        <v>150</v>
      </c>
      <c r="S21" s="9">
        <f t="shared" ref="S21:S22" si="17">L21*25</f>
        <v>32.5</v>
      </c>
      <c r="T21" s="9">
        <f t="shared" ref="T21:T22" si="18">M21*45</f>
        <v>90</v>
      </c>
      <c r="U21" s="9">
        <f t="shared" ref="U21:U22" si="19">N21*60</f>
        <v>0</v>
      </c>
      <c r="V21" s="9">
        <f t="shared" ref="V21:V22" si="20">O21*150</f>
        <v>0</v>
      </c>
      <c r="W21" s="40">
        <f t="shared" ref="W21:W22" si="21">SUM(Q21:V21)</f>
        <v>612.5</v>
      </c>
    </row>
    <row r="22" spans="1:23" ht="19.149999999999999" customHeight="1">
      <c r="A22" s="30">
        <v>14</v>
      </c>
      <c r="B22" s="27">
        <v>42993</v>
      </c>
      <c r="C22" s="15" t="s">
        <v>8</v>
      </c>
      <c r="D22" s="43" t="s">
        <v>31</v>
      </c>
      <c r="E22" s="58" t="s">
        <v>125</v>
      </c>
      <c r="F22" s="58" t="s">
        <v>126</v>
      </c>
      <c r="G22" s="59" t="s">
        <v>127</v>
      </c>
      <c r="H22" s="60" t="s">
        <v>128</v>
      </c>
      <c r="I22" s="39" t="s">
        <v>1</v>
      </c>
      <c r="J22" s="33">
        <v>5</v>
      </c>
      <c r="K22" s="10">
        <v>2</v>
      </c>
      <c r="L22" s="10">
        <v>1.1000000000000001</v>
      </c>
      <c r="M22" s="10">
        <v>2</v>
      </c>
      <c r="N22" s="10">
        <v>1</v>
      </c>
      <c r="O22" s="10"/>
      <c r="P22" s="40">
        <f t="shared" si="14"/>
        <v>667.5</v>
      </c>
      <c r="Q22" s="10">
        <f t="shared" si="15"/>
        <v>340</v>
      </c>
      <c r="R22" s="9">
        <f t="shared" si="16"/>
        <v>150</v>
      </c>
      <c r="S22" s="9">
        <f t="shared" si="17"/>
        <v>27.500000000000004</v>
      </c>
      <c r="T22" s="9">
        <f t="shared" si="18"/>
        <v>90</v>
      </c>
      <c r="U22" s="9">
        <f t="shared" si="19"/>
        <v>60</v>
      </c>
      <c r="V22" s="9">
        <f t="shared" si="20"/>
        <v>0</v>
      </c>
      <c r="W22" s="40">
        <f t="shared" si="21"/>
        <v>667.5</v>
      </c>
    </row>
    <row r="23" spans="1:23" ht="24.75" customHeight="1">
      <c r="A23" s="30">
        <v>15</v>
      </c>
      <c r="B23" s="26">
        <v>42996</v>
      </c>
      <c r="C23" s="15" t="s">
        <v>30</v>
      </c>
      <c r="D23" s="43" t="s">
        <v>31</v>
      </c>
      <c r="E23" s="45" t="s">
        <v>44</v>
      </c>
      <c r="F23" s="45" t="s">
        <v>62</v>
      </c>
      <c r="G23" s="43" t="s">
        <v>45</v>
      </c>
      <c r="H23" s="36" t="s">
        <v>85</v>
      </c>
      <c r="I23" s="46"/>
      <c r="J23" s="10">
        <v>5</v>
      </c>
      <c r="K23" s="9">
        <v>2.1</v>
      </c>
      <c r="L23" s="9">
        <v>1.5</v>
      </c>
      <c r="M23" s="9">
        <v>2.2999999999999998</v>
      </c>
      <c r="N23" s="9"/>
      <c r="O23" s="9"/>
      <c r="P23" s="40">
        <f t="shared" si="0"/>
        <v>648.5</v>
      </c>
      <c r="Q23" s="10">
        <f t="shared" si="7"/>
        <v>350</v>
      </c>
      <c r="R23" s="9">
        <f t="shared" si="8"/>
        <v>157.5</v>
      </c>
      <c r="S23" s="9">
        <f t="shared" si="9"/>
        <v>37.5</v>
      </c>
      <c r="T23" s="9">
        <f t="shared" si="10"/>
        <v>103.49999999999999</v>
      </c>
      <c r="U23" s="9">
        <f t="shared" si="11"/>
        <v>0</v>
      </c>
      <c r="V23" s="9">
        <f t="shared" si="12"/>
        <v>0</v>
      </c>
      <c r="W23" s="40">
        <f t="shared" si="13"/>
        <v>648.5</v>
      </c>
    </row>
    <row r="24" spans="1:23" ht="24" customHeight="1">
      <c r="A24" s="30">
        <v>16</v>
      </c>
      <c r="B24" s="26">
        <v>42997</v>
      </c>
      <c r="C24" s="15" t="s">
        <v>5</v>
      </c>
      <c r="D24" s="45" t="s">
        <v>114</v>
      </c>
      <c r="E24" s="21" t="s">
        <v>86</v>
      </c>
      <c r="F24" s="44" t="s">
        <v>87</v>
      </c>
      <c r="G24" s="36" t="s">
        <v>88</v>
      </c>
      <c r="H24" s="21" t="s">
        <v>129</v>
      </c>
      <c r="I24" s="39" t="s">
        <v>1</v>
      </c>
      <c r="J24" s="10">
        <v>5</v>
      </c>
      <c r="K24" s="9">
        <v>2</v>
      </c>
      <c r="L24" s="9">
        <v>1.7</v>
      </c>
      <c r="M24" s="9">
        <v>2.5</v>
      </c>
      <c r="N24" s="9">
        <v>1</v>
      </c>
      <c r="O24" s="9"/>
      <c r="P24" s="40">
        <f t="shared" si="0"/>
        <v>715</v>
      </c>
      <c r="Q24" s="10">
        <f t="shared" ref="Q24:Q31" si="22">J24*70</f>
        <v>350</v>
      </c>
      <c r="R24" s="9">
        <f t="shared" ref="R24:R32" si="23">K24*75</f>
        <v>150</v>
      </c>
      <c r="S24" s="9">
        <f t="shared" ref="S24:S31" si="24">L24*25</f>
        <v>42.5</v>
      </c>
      <c r="T24" s="9">
        <f t="shared" ref="T24:T31" si="25">M24*45</f>
        <v>112.5</v>
      </c>
      <c r="U24" s="9">
        <f t="shared" ref="U24:U31" si="26">N24*60</f>
        <v>60</v>
      </c>
      <c r="V24" s="9">
        <f t="shared" ref="V24:V29" si="27">O24*150</f>
        <v>0</v>
      </c>
      <c r="W24" s="40">
        <f t="shared" ref="W24:W31" si="28">SUM(Q24:V24)</f>
        <v>715</v>
      </c>
    </row>
    <row r="25" spans="1:23" ht="21.75" customHeight="1">
      <c r="A25" s="30">
        <v>17</v>
      </c>
      <c r="B25" s="26">
        <v>42998</v>
      </c>
      <c r="C25" s="15" t="s">
        <v>6</v>
      </c>
      <c r="D25" s="36" t="s">
        <v>46</v>
      </c>
      <c r="E25" s="21" t="s">
        <v>130</v>
      </c>
      <c r="F25" s="21" t="s">
        <v>131</v>
      </c>
      <c r="G25" s="36" t="s">
        <v>132</v>
      </c>
      <c r="H25" s="36" t="s">
        <v>47</v>
      </c>
      <c r="I25" s="39" t="s">
        <v>18</v>
      </c>
      <c r="J25" s="10">
        <v>5</v>
      </c>
      <c r="K25" s="10">
        <v>2</v>
      </c>
      <c r="L25" s="10">
        <v>1.3</v>
      </c>
      <c r="M25" s="10">
        <v>2</v>
      </c>
      <c r="N25" s="10"/>
      <c r="O25" s="10">
        <v>1</v>
      </c>
      <c r="P25" s="40">
        <f t="shared" si="0"/>
        <v>772.5</v>
      </c>
      <c r="Q25" s="10">
        <f t="shared" si="22"/>
        <v>350</v>
      </c>
      <c r="R25" s="9">
        <f t="shared" si="23"/>
        <v>150</v>
      </c>
      <c r="S25" s="9">
        <f t="shared" si="24"/>
        <v>32.5</v>
      </c>
      <c r="T25" s="9">
        <f t="shared" si="25"/>
        <v>90</v>
      </c>
      <c r="U25" s="9">
        <f t="shared" si="26"/>
        <v>0</v>
      </c>
      <c r="V25" s="9">
        <f t="shared" si="27"/>
        <v>150</v>
      </c>
      <c r="W25" s="40">
        <f t="shared" si="28"/>
        <v>772.5</v>
      </c>
    </row>
    <row r="26" spans="1:23" ht="25.5" customHeight="1">
      <c r="A26" s="30">
        <v>18</v>
      </c>
      <c r="B26" s="26">
        <v>42999</v>
      </c>
      <c r="C26" s="15" t="s">
        <v>7</v>
      </c>
      <c r="D26" s="31" t="s">
        <v>32</v>
      </c>
      <c r="E26" s="45" t="s">
        <v>89</v>
      </c>
      <c r="F26" s="21" t="s">
        <v>57</v>
      </c>
      <c r="G26" s="61" t="s">
        <v>133</v>
      </c>
      <c r="H26" s="36" t="s">
        <v>90</v>
      </c>
      <c r="I26" s="34"/>
      <c r="J26" s="10">
        <v>5</v>
      </c>
      <c r="K26" s="10">
        <v>2.2000000000000002</v>
      </c>
      <c r="L26" s="10">
        <v>1.7</v>
      </c>
      <c r="M26" s="10">
        <v>2.2999999999999998</v>
      </c>
      <c r="N26" s="10"/>
      <c r="O26" s="10"/>
      <c r="P26" s="40">
        <f t="shared" si="0"/>
        <v>661</v>
      </c>
      <c r="Q26" s="10">
        <f t="shared" si="22"/>
        <v>350</v>
      </c>
      <c r="R26" s="9">
        <f t="shared" si="23"/>
        <v>165</v>
      </c>
      <c r="S26" s="9">
        <f t="shared" si="24"/>
        <v>42.5</v>
      </c>
      <c r="T26" s="9">
        <f t="shared" si="25"/>
        <v>103.49999999999999</v>
      </c>
      <c r="U26" s="9">
        <f t="shared" si="26"/>
        <v>0</v>
      </c>
      <c r="V26" s="9">
        <f t="shared" si="27"/>
        <v>0</v>
      </c>
      <c r="W26" s="40">
        <f t="shared" si="28"/>
        <v>661</v>
      </c>
    </row>
    <row r="27" spans="1:23" ht="24" customHeight="1">
      <c r="A27" s="30">
        <v>19</v>
      </c>
      <c r="B27" s="26">
        <v>43000</v>
      </c>
      <c r="C27" s="15" t="s">
        <v>8</v>
      </c>
      <c r="D27" s="43" t="s">
        <v>31</v>
      </c>
      <c r="E27" s="21" t="s">
        <v>91</v>
      </c>
      <c r="F27" s="31" t="s">
        <v>49</v>
      </c>
      <c r="G27" s="36" t="s">
        <v>79</v>
      </c>
      <c r="H27" s="36" t="s">
        <v>92</v>
      </c>
      <c r="I27" s="39" t="s">
        <v>34</v>
      </c>
      <c r="J27" s="10">
        <v>5</v>
      </c>
      <c r="K27" s="10">
        <v>2.1</v>
      </c>
      <c r="L27" s="10">
        <v>1.4</v>
      </c>
      <c r="M27" s="10">
        <v>2.2999999999999998</v>
      </c>
      <c r="N27" s="10">
        <v>1</v>
      </c>
      <c r="O27" s="10"/>
      <c r="P27" s="40">
        <f t="shared" si="0"/>
        <v>706</v>
      </c>
      <c r="Q27" s="10">
        <f t="shared" si="22"/>
        <v>350</v>
      </c>
      <c r="R27" s="9">
        <f t="shared" si="23"/>
        <v>157.5</v>
      </c>
      <c r="S27" s="9">
        <f t="shared" si="24"/>
        <v>35</v>
      </c>
      <c r="T27" s="9">
        <f t="shared" si="25"/>
        <v>103.49999999999999</v>
      </c>
      <c r="U27" s="9">
        <f t="shared" si="26"/>
        <v>60</v>
      </c>
      <c r="V27" s="9">
        <f t="shared" si="27"/>
        <v>0</v>
      </c>
      <c r="W27" s="40">
        <f t="shared" si="28"/>
        <v>706</v>
      </c>
    </row>
    <row r="28" spans="1:23" ht="19.5" customHeight="1">
      <c r="A28" s="30">
        <v>20</v>
      </c>
      <c r="B28" s="26">
        <v>43003</v>
      </c>
      <c r="C28" s="15" t="s">
        <v>30</v>
      </c>
      <c r="D28" s="43" t="s">
        <v>31</v>
      </c>
      <c r="E28" s="55" t="s">
        <v>93</v>
      </c>
      <c r="F28" s="37" t="s">
        <v>94</v>
      </c>
      <c r="G28" s="55" t="s">
        <v>95</v>
      </c>
      <c r="H28" s="37" t="s">
        <v>96</v>
      </c>
      <c r="I28" s="33"/>
      <c r="J28" s="10">
        <v>5</v>
      </c>
      <c r="K28" s="10">
        <v>2.2000000000000002</v>
      </c>
      <c r="L28" s="10">
        <v>1.7</v>
      </c>
      <c r="M28" s="10">
        <v>2.2999999999999998</v>
      </c>
      <c r="N28" s="10"/>
      <c r="O28" s="10"/>
      <c r="P28" s="40">
        <f t="shared" ref="P28" si="29">W28</f>
        <v>661</v>
      </c>
      <c r="Q28" s="10">
        <f t="shared" si="22"/>
        <v>350</v>
      </c>
      <c r="R28" s="9">
        <f t="shared" si="23"/>
        <v>165</v>
      </c>
      <c r="S28" s="9">
        <f t="shared" si="24"/>
        <v>42.5</v>
      </c>
      <c r="T28" s="9">
        <f t="shared" si="25"/>
        <v>103.49999999999999</v>
      </c>
      <c r="U28" s="9">
        <f t="shared" si="26"/>
        <v>0</v>
      </c>
      <c r="V28" s="9">
        <f t="shared" si="27"/>
        <v>0</v>
      </c>
      <c r="W28" s="40">
        <f t="shared" si="28"/>
        <v>661</v>
      </c>
    </row>
    <row r="29" spans="1:23" ht="21" customHeight="1">
      <c r="A29" s="30">
        <v>21</v>
      </c>
      <c r="B29" s="26">
        <v>43004</v>
      </c>
      <c r="C29" s="15" t="s">
        <v>5</v>
      </c>
      <c r="D29" s="21" t="s">
        <v>117</v>
      </c>
      <c r="E29" s="21" t="s">
        <v>66</v>
      </c>
      <c r="F29" s="44" t="s">
        <v>97</v>
      </c>
      <c r="G29" s="36" t="s">
        <v>98</v>
      </c>
      <c r="H29" s="36" t="s">
        <v>99</v>
      </c>
      <c r="I29" s="39" t="s">
        <v>34</v>
      </c>
      <c r="J29" s="10">
        <v>5</v>
      </c>
      <c r="K29" s="10">
        <v>2</v>
      </c>
      <c r="L29" s="10">
        <v>1.3</v>
      </c>
      <c r="M29" s="10">
        <v>1.5</v>
      </c>
      <c r="N29" s="10">
        <v>1</v>
      </c>
      <c r="O29" s="10"/>
      <c r="P29" s="40">
        <f>W29</f>
        <v>660</v>
      </c>
      <c r="Q29" s="10">
        <f t="shared" si="22"/>
        <v>350</v>
      </c>
      <c r="R29" s="9">
        <f t="shared" si="23"/>
        <v>150</v>
      </c>
      <c r="S29" s="9">
        <f t="shared" si="24"/>
        <v>32.5</v>
      </c>
      <c r="T29" s="9">
        <f t="shared" si="25"/>
        <v>67.5</v>
      </c>
      <c r="U29" s="9">
        <f t="shared" si="26"/>
        <v>60</v>
      </c>
      <c r="V29" s="9">
        <f t="shared" si="27"/>
        <v>0</v>
      </c>
      <c r="W29" s="40">
        <f t="shared" si="28"/>
        <v>660</v>
      </c>
    </row>
    <row r="30" spans="1:23" ht="21" customHeight="1">
      <c r="A30" s="30">
        <v>22</v>
      </c>
      <c r="B30" s="26">
        <v>43005</v>
      </c>
      <c r="C30" s="15" t="s">
        <v>6</v>
      </c>
      <c r="D30" s="36" t="s">
        <v>31</v>
      </c>
      <c r="E30" s="21" t="s">
        <v>100</v>
      </c>
      <c r="F30" s="36" t="s">
        <v>51</v>
      </c>
      <c r="G30" s="53" t="s">
        <v>101</v>
      </c>
      <c r="H30" s="36" t="s">
        <v>52</v>
      </c>
      <c r="I30" s="39" t="s">
        <v>18</v>
      </c>
      <c r="J30" s="10">
        <v>5</v>
      </c>
      <c r="K30" s="10">
        <v>2</v>
      </c>
      <c r="L30" s="10">
        <v>1.5</v>
      </c>
      <c r="M30" s="10">
        <v>2</v>
      </c>
      <c r="N30" s="10"/>
      <c r="O30" s="10">
        <v>1</v>
      </c>
      <c r="P30" s="40">
        <f>W30</f>
        <v>747.5</v>
      </c>
      <c r="Q30" s="10">
        <f t="shared" si="22"/>
        <v>350</v>
      </c>
      <c r="R30" s="9">
        <f t="shared" si="23"/>
        <v>150</v>
      </c>
      <c r="S30" s="9">
        <f t="shared" si="24"/>
        <v>37.5</v>
      </c>
      <c r="T30" s="9">
        <f t="shared" si="25"/>
        <v>90</v>
      </c>
      <c r="U30" s="9">
        <f t="shared" si="26"/>
        <v>0</v>
      </c>
      <c r="V30" s="9">
        <f>O30*120</f>
        <v>120</v>
      </c>
      <c r="W30" s="40">
        <f t="shared" si="28"/>
        <v>747.5</v>
      </c>
    </row>
    <row r="31" spans="1:23" ht="21" customHeight="1">
      <c r="A31" s="30">
        <v>23</v>
      </c>
      <c r="B31" s="26">
        <v>43006</v>
      </c>
      <c r="C31" s="15" t="s">
        <v>7</v>
      </c>
      <c r="D31" s="31" t="s">
        <v>32</v>
      </c>
      <c r="E31" s="48" t="s">
        <v>102</v>
      </c>
      <c r="F31" s="21" t="s">
        <v>57</v>
      </c>
      <c r="G31" s="62" t="s">
        <v>103</v>
      </c>
      <c r="H31" s="38" t="s">
        <v>104</v>
      </c>
      <c r="I31" s="47"/>
      <c r="J31" s="10">
        <v>5</v>
      </c>
      <c r="K31" s="10">
        <v>2.2000000000000002</v>
      </c>
      <c r="L31" s="10">
        <v>1.7</v>
      </c>
      <c r="M31" s="10">
        <v>2.2000000000000002</v>
      </c>
      <c r="N31" s="10"/>
      <c r="O31" s="10"/>
      <c r="P31" s="40">
        <f t="shared" ref="P31" si="30">W31</f>
        <v>656.5</v>
      </c>
      <c r="Q31" s="10">
        <f t="shared" si="22"/>
        <v>350</v>
      </c>
      <c r="R31" s="9">
        <f t="shared" si="23"/>
        <v>165</v>
      </c>
      <c r="S31" s="9">
        <f t="shared" si="24"/>
        <v>42.5</v>
      </c>
      <c r="T31" s="9">
        <f t="shared" si="25"/>
        <v>99.000000000000014</v>
      </c>
      <c r="U31" s="9">
        <f t="shared" si="26"/>
        <v>0</v>
      </c>
      <c r="V31" s="9">
        <f>O31*150</f>
        <v>0</v>
      </c>
      <c r="W31" s="40">
        <f t="shared" si="28"/>
        <v>656.5</v>
      </c>
    </row>
    <row r="32" spans="1:23" ht="21" customHeight="1">
      <c r="A32" s="30">
        <v>24</v>
      </c>
      <c r="B32" s="26">
        <v>43007</v>
      </c>
      <c r="C32" s="15" t="s">
        <v>8</v>
      </c>
      <c r="D32" s="43" t="s">
        <v>31</v>
      </c>
      <c r="E32" s="48" t="s">
        <v>105</v>
      </c>
      <c r="F32" s="48" t="s">
        <v>134</v>
      </c>
      <c r="G32" s="48" t="s">
        <v>106</v>
      </c>
      <c r="H32" s="38" t="s">
        <v>107</v>
      </c>
      <c r="I32" s="39" t="s">
        <v>34</v>
      </c>
      <c r="J32" s="10">
        <v>5</v>
      </c>
      <c r="K32" s="10">
        <v>2.2000000000000002</v>
      </c>
      <c r="L32" s="10">
        <v>1.7</v>
      </c>
      <c r="M32" s="10">
        <v>2.2000000000000002</v>
      </c>
      <c r="N32" s="10">
        <v>1</v>
      </c>
      <c r="O32" s="10"/>
      <c r="P32" s="40">
        <f t="shared" ref="P32" si="31">W32</f>
        <v>716.5</v>
      </c>
      <c r="Q32" s="10">
        <f t="shared" ref="Q32" si="32">J32*70</f>
        <v>350</v>
      </c>
      <c r="R32" s="9">
        <f t="shared" si="23"/>
        <v>165</v>
      </c>
      <c r="S32" s="9">
        <f t="shared" ref="S32" si="33">L32*25</f>
        <v>42.5</v>
      </c>
      <c r="T32" s="9">
        <f t="shared" ref="T32" si="34">M32*45</f>
        <v>99.000000000000014</v>
      </c>
      <c r="U32" s="9">
        <f t="shared" ref="U32" si="35">N32*60</f>
        <v>60</v>
      </c>
      <c r="V32" s="9">
        <f t="shared" ref="V32" si="36">O32*150</f>
        <v>0</v>
      </c>
      <c r="W32" s="40">
        <f t="shared" ref="W32" si="37">SUM(Q32:V32)</f>
        <v>716.5</v>
      </c>
    </row>
    <row r="33" spans="1:24" ht="21" customHeight="1">
      <c r="A33" s="50">
        <v>25</v>
      </c>
      <c r="B33" s="26">
        <v>43008</v>
      </c>
      <c r="C33" s="15" t="s">
        <v>56</v>
      </c>
      <c r="D33" s="36" t="s">
        <v>31</v>
      </c>
      <c r="E33" s="21" t="s">
        <v>137</v>
      </c>
      <c r="F33" s="21" t="s">
        <v>135</v>
      </c>
      <c r="G33" s="53" t="s">
        <v>136</v>
      </c>
      <c r="H33" s="36" t="s">
        <v>138</v>
      </c>
      <c r="I33" s="51"/>
      <c r="J33" s="10">
        <v>5</v>
      </c>
      <c r="K33" s="9">
        <v>2.2000000000000002</v>
      </c>
      <c r="L33" s="9">
        <v>1</v>
      </c>
      <c r="M33" s="9">
        <v>2.2999999999999998</v>
      </c>
      <c r="N33" s="9">
        <v>0</v>
      </c>
      <c r="O33" s="9"/>
      <c r="P33" s="40">
        <f>W33</f>
        <v>643.5</v>
      </c>
      <c r="Q33" s="10">
        <f>J33*70</f>
        <v>350</v>
      </c>
      <c r="R33" s="9">
        <f>K33*75</f>
        <v>165</v>
      </c>
      <c r="S33" s="9">
        <f>L33*25</f>
        <v>25</v>
      </c>
      <c r="T33" s="9">
        <f>M33*45</f>
        <v>103.49999999999999</v>
      </c>
      <c r="U33" s="9">
        <f>N33*60</f>
        <v>0</v>
      </c>
      <c r="V33" s="9">
        <f>O33*150</f>
        <v>0</v>
      </c>
      <c r="W33" s="40">
        <f>SUM(Q33:V33)</f>
        <v>643.5</v>
      </c>
    </row>
    <row r="34" spans="1:24" ht="15.75" customHeight="1">
      <c r="A34" s="79" t="s">
        <v>29</v>
      </c>
      <c r="B34" s="80"/>
      <c r="C34" s="80"/>
      <c r="D34" s="80"/>
      <c r="E34" s="80"/>
      <c r="F34" s="80"/>
      <c r="G34" s="80"/>
      <c r="H34" s="80"/>
      <c r="I34" s="25"/>
      <c r="J34" s="25">
        <f t="shared" ref="J34:O34" si="38">SUM(J10:J29)/21</f>
        <v>4.7666666666666666</v>
      </c>
      <c r="K34" s="25">
        <f t="shared" si="38"/>
        <v>1.9904761904761907</v>
      </c>
      <c r="L34" s="25">
        <f t="shared" si="38"/>
        <v>1.3714285714285712</v>
      </c>
      <c r="M34" s="25">
        <f t="shared" si="38"/>
        <v>2.0476190476190474</v>
      </c>
      <c r="N34" s="25">
        <f t="shared" si="38"/>
        <v>0.38095238095238093</v>
      </c>
      <c r="O34" s="25">
        <f t="shared" si="38"/>
        <v>0.19047619047619047</v>
      </c>
      <c r="P34" s="35">
        <f>W34</f>
        <v>654.19047619047615</v>
      </c>
      <c r="Q34" s="10">
        <f t="shared" ref="Q34:V34" si="39">SUM(Q10:Q27)/21</f>
        <v>297.90476190476193</v>
      </c>
      <c r="R34" s="9">
        <f t="shared" si="39"/>
        <v>130.0952380952381</v>
      </c>
      <c r="S34" s="9">
        <f t="shared" si="39"/>
        <v>30.714285714285715</v>
      </c>
      <c r="T34" s="9">
        <f t="shared" si="39"/>
        <v>84</v>
      </c>
      <c r="U34" s="9">
        <f t="shared" si="39"/>
        <v>20</v>
      </c>
      <c r="V34" s="9">
        <f t="shared" si="39"/>
        <v>28.571428571428573</v>
      </c>
      <c r="W34" s="32">
        <f>SUM(W10:W29)/21</f>
        <v>654.19047619047615</v>
      </c>
    </row>
    <row r="35" spans="1:24">
      <c r="A35" s="5" t="s">
        <v>17</v>
      </c>
      <c r="B35" s="5"/>
      <c r="C35" s="5"/>
      <c r="D35" s="5"/>
      <c r="E35" s="5"/>
      <c r="F35" s="5"/>
      <c r="G35" s="5"/>
      <c r="H35" s="13"/>
      <c r="I35" s="13"/>
      <c r="J35" s="6">
        <f t="shared" ref="J35:O35" si="40">SUM(J10:J34)</f>
        <v>124.86666666666666</v>
      </c>
      <c r="K35" s="6">
        <f t="shared" si="40"/>
        <v>52.390476190476207</v>
      </c>
      <c r="L35" s="6">
        <f t="shared" si="40"/>
        <v>36.071428571428569</v>
      </c>
      <c r="M35" s="6">
        <f t="shared" si="40"/>
        <v>53.747619047619054</v>
      </c>
      <c r="N35" s="6">
        <f t="shared" si="40"/>
        <v>9.3809523809523814</v>
      </c>
      <c r="O35" s="6">
        <f t="shared" si="40"/>
        <v>5.1904761904761907</v>
      </c>
      <c r="P35" s="19"/>
      <c r="Q35" s="20"/>
      <c r="R35" s="18"/>
      <c r="S35" s="18"/>
      <c r="T35" s="18"/>
      <c r="U35" s="18"/>
      <c r="V35" s="18"/>
      <c r="W35" s="18"/>
    </row>
    <row r="36" spans="1:24">
      <c r="A36" s="4" t="s">
        <v>2</v>
      </c>
      <c r="B36" s="3"/>
      <c r="C36" s="3"/>
      <c r="D36" s="3"/>
      <c r="E36" s="3"/>
      <c r="H36" s="11"/>
      <c r="I36" s="11"/>
      <c r="J36" s="7"/>
      <c r="K36" s="7"/>
      <c r="L36" s="7"/>
      <c r="M36" s="7"/>
      <c r="N36" s="7"/>
      <c r="O36" s="7"/>
    </row>
    <row r="37" spans="1:24">
      <c r="A37" s="4" t="s">
        <v>3</v>
      </c>
      <c r="B37" s="3"/>
      <c r="C37" s="3"/>
      <c r="D37" s="3"/>
      <c r="E37" s="3"/>
      <c r="F37" s="3"/>
      <c r="G37" s="3"/>
      <c r="H37" s="11"/>
      <c r="I37" s="11"/>
      <c r="J37" s="7"/>
      <c r="K37" s="7"/>
      <c r="L37" s="7"/>
      <c r="M37" s="7"/>
      <c r="N37" s="7"/>
      <c r="O37" s="7"/>
    </row>
    <row r="38" spans="1:24">
      <c r="A38" s="4" t="s">
        <v>4</v>
      </c>
      <c r="B38" s="5" t="s">
        <v>54</v>
      </c>
      <c r="C38" s="5"/>
      <c r="D38" s="5"/>
      <c r="E38" s="5"/>
      <c r="F38" s="5"/>
      <c r="G38" s="3"/>
      <c r="H38" s="11"/>
      <c r="I38" s="11"/>
      <c r="J38" s="7"/>
      <c r="K38" s="7"/>
      <c r="L38" s="7"/>
      <c r="M38" s="7"/>
      <c r="N38" s="7"/>
      <c r="O38" s="7"/>
      <c r="S38" s="16"/>
      <c r="T38" s="17"/>
      <c r="U38" s="17"/>
      <c r="V38" s="17"/>
      <c r="W38" s="18"/>
      <c r="X38" s="18"/>
    </row>
    <row r="39" spans="1:24">
      <c r="A39" s="1"/>
      <c r="D39" s="2"/>
    </row>
    <row r="40" spans="1:24" ht="17.25" customHeight="1">
      <c r="B40" s="78" t="s">
        <v>26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</row>
    <row r="41" spans="1:24">
      <c r="B41" s="78" t="s">
        <v>27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</row>
    <row r="42" spans="1:24">
      <c r="B42" s="78" t="s">
        <v>28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24" ht="2.25" customHeight="1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24" ht="12.75" hidden="1" customHeight="1"/>
    <row r="45" spans="1:24" ht="25.5">
      <c r="A45" s="24"/>
      <c r="B45" s="11"/>
      <c r="C45" s="11"/>
      <c r="D45" s="11"/>
      <c r="E45" s="11"/>
      <c r="F45" s="11"/>
      <c r="G45" s="11"/>
      <c r="H45" s="11"/>
      <c r="I45" s="11"/>
    </row>
  </sheetData>
  <mergeCells count="34">
    <mergeCell ref="V7:V9"/>
    <mergeCell ref="W7:W9"/>
    <mergeCell ref="B40:O40"/>
    <mergeCell ref="B41:O41"/>
    <mergeCell ref="B42:O42"/>
    <mergeCell ref="A34:H34"/>
    <mergeCell ref="Q7:Q9"/>
    <mergeCell ref="R7:R9"/>
    <mergeCell ref="S7:S9"/>
    <mergeCell ref="T7:T9"/>
    <mergeCell ref="U7:U9"/>
    <mergeCell ref="P8:P9"/>
    <mergeCell ref="A1:C6"/>
    <mergeCell ref="D6:O6"/>
    <mergeCell ref="D1:O1"/>
    <mergeCell ref="A7:O7"/>
    <mergeCell ref="A8:A9"/>
    <mergeCell ref="B8:B9"/>
    <mergeCell ref="C8:C9"/>
    <mergeCell ref="D8:D9"/>
    <mergeCell ref="E8:E9"/>
    <mergeCell ref="F8:F9"/>
    <mergeCell ref="G8:G9"/>
    <mergeCell ref="H8:H9"/>
    <mergeCell ref="O8:O9"/>
    <mergeCell ref="D2:O2"/>
    <mergeCell ref="D3:O3"/>
    <mergeCell ref="D4:O4"/>
    <mergeCell ref="D5:O5"/>
    <mergeCell ref="J8:J9"/>
    <mergeCell ref="K8:K9"/>
    <mergeCell ref="L8:L9"/>
    <mergeCell ref="M8:M9"/>
    <mergeCell ref="N8:N9"/>
  </mergeCells>
  <phoneticPr fontId="2" type="noConversion"/>
  <pageMargins left="0.31496062992125984" right="0.31496062992125984" top="0.23622047244094491" bottom="0.15748031496062992" header="0.31496062992125984" footer="0.31496062992125984"/>
  <pageSetup paperSize="9" orientation="portrait" horizont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106.9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Jay</cp:lastModifiedBy>
  <cp:lastPrinted>2016-08-25T07:10:25Z</cp:lastPrinted>
  <dcterms:created xsi:type="dcterms:W3CDTF">2011-03-30T01:26:20Z</dcterms:created>
  <dcterms:modified xsi:type="dcterms:W3CDTF">2017-08-24T06:50:27Z</dcterms:modified>
</cp:coreProperties>
</file>