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90" windowWidth="15600" windowHeight="7110"/>
  </bookViews>
  <sheets>
    <sheet name="莊敬高職永和場次" sheetId="3" r:id="rId1"/>
  </sheets>
  <calcPr calcId="144525"/>
</workbook>
</file>

<file path=xl/calcChain.xml><?xml version="1.0" encoding="utf-8"?>
<calcChain xmlns="http://schemas.openxmlformats.org/spreadsheetml/2006/main">
  <c r="J79" i="3" l="1"/>
  <c r="G79" i="3"/>
  <c r="E79" i="3" s="1"/>
  <c r="I78" i="3"/>
  <c r="I77" i="3"/>
  <c r="J74" i="3"/>
  <c r="G74" i="3"/>
  <c r="E74" i="3" s="1"/>
  <c r="L72" i="3"/>
  <c r="K72" i="3"/>
  <c r="I72" i="3"/>
  <c r="K71" i="3"/>
  <c r="I71" i="3"/>
  <c r="I70" i="3"/>
  <c r="I69" i="3"/>
  <c r="J66" i="3"/>
  <c r="G66" i="3"/>
  <c r="H62" i="3" s="1"/>
  <c r="E66" i="3"/>
  <c r="I65" i="3"/>
  <c r="I64" i="3"/>
  <c r="K63" i="3"/>
  <c r="I63" i="3"/>
  <c r="I62" i="3"/>
  <c r="J59" i="3"/>
  <c r="G59" i="3"/>
  <c r="E59" i="3" s="1"/>
  <c r="I58" i="3"/>
  <c r="I57" i="3"/>
  <c r="I56" i="3"/>
  <c r="K55" i="3"/>
  <c r="K69" i="3" s="1"/>
  <c r="I55" i="3"/>
  <c r="I54" i="3"/>
  <c r="I53" i="3"/>
  <c r="J50" i="3"/>
  <c r="G50" i="3"/>
  <c r="E50" i="3" s="1"/>
  <c r="L49" i="3"/>
  <c r="L78" i="3" s="1"/>
  <c r="K49" i="3"/>
  <c r="I49" i="3"/>
  <c r="L48" i="3"/>
  <c r="K48" i="3"/>
  <c r="K62" i="3" s="1"/>
  <c r="I48" i="3"/>
  <c r="H48" i="3"/>
  <c r="J45" i="3"/>
  <c r="G45" i="3"/>
  <c r="E45" i="3"/>
  <c r="K43" i="3"/>
  <c r="I43" i="3"/>
  <c r="K42" i="3"/>
  <c r="K54" i="3" s="1"/>
  <c r="I42" i="3"/>
  <c r="K41" i="3"/>
  <c r="K56" i="3" s="1"/>
  <c r="K57" i="3" s="1"/>
  <c r="I41" i="3"/>
  <c r="L40" i="3"/>
  <c r="L53" i="3" s="1"/>
  <c r="L71" i="3" s="1"/>
  <c r="I40" i="3"/>
  <c r="H40" i="3"/>
  <c r="J37" i="3"/>
  <c r="G37" i="3"/>
  <c r="E37" i="3" s="1"/>
  <c r="I36" i="3"/>
  <c r="I35" i="3"/>
  <c r="L34" i="3"/>
  <c r="L35" i="3" s="1"/>
  <c r="I34" i="3"/>
  <c r="K33" i="3"/>
  <c r="I33" i="3"/>
  <c r="I32" i="3"/>
  <c r="I31" i="3"/>
  <c r="H31" i="3"/>
  <c r="J28" i="3"/>
  <c r="G28" i="3"/>
  <c r="E28" i="3"/>
  <c r="L27" i="3"/>
  <c r="L43" i="3" s="1"/>
  <c r="I27" i="3"/>
  <c r="L26" i="3"/>
  <c r="K26" i="3"/>
  <c r="K40" i="3" s="1"/>
  <c r="I26" i="3"/>
  <c r="L25" i="3"/>
  <c r="L42" i="3" s="1"/>
  <c r="K25" i="3"/>
  <c r="I25" i="3"/>
  <c r="H25" i="3"/>
  <c r="J22" i="3"/>
  <c r="G22" i="3"/>
  <c r="H19" i="3" s="1"/>
  <c r="L21" i="3"/>
  <c r="K21" i="3"/>
  <c r="I21" i="3"/>
  <c r="L20" i="3"/>
  <c r="K20" i="3"/>
  <c r="K34" i="3" s="1"/>
  <c r="I20" i="3"/>
  <c r="L19" i="3"/>
  <c r="K19" i="3"/>
  <c r="K64" i="3" s="1"/>
  <c r="K65" i="3" s="1"/>
  <c r="I19" i="3"/>
  <c r="B18" i="3"/>
  <c r="B24" i="3" s="1"/>
  <c r="B30" i="3" s="1"/>
  <c r="B39" i="3" s="1"/>
  <c r="B47" i="3" s="1"/>
  <c r="B52" i="3" s="1"/>
  <c r="B61" i="3" s="1"/>
  <c r="B68" i="3" s="1"/>
  <c r="B76" i="3" s="1"/>
  <c r="J16" i="3"/>
  <c r="G16" i="3"/>
  <c r="E16" i="3" s="1"/>
  <c r="I15" i="3"/>
  <c r="I14" i="3"/>
  <c r="I13" i="3"/>
  <c r="B12" i="3"/>
  <c r="A12" i="3"/>
  <c r="A18" i="3" s="1"/>
  <c r="A24" i="3" s="1"/>
  <c r="A30" i="3" s="1"/>
  <c r="A39" i="3" s="1"/>
  <c r="A47" i="3" s="1"/>
  <c r="A52" i="3" s="1"/>
  <c r="A61" i="3" s="1"/>
  <c r="A68" i="3" s="1"/>
  <c r="A76" i="3" s="1"/>
  <c r="A11" i="3"/>
  <c r="A17" i="3" s="1"/>
  <c r="A23" i="3" s="1"/>
  <c r="A29" i="3" s="1"/>
  <c r="A38" i="3" s="1"/>
  <c r="A46" i="3" s="1"/>
  <c r="A51" i="3" s="1"/>
  <c r="A60" i="3" s="1"/>
  <c r="A67" i="3" s="1"/>
  <c r="A75" i="3" s="1"/>
  <c r="J10" i="3"/>
  <c r="J80" i="3" s="1"/>
  <c r="G10" i="3"/>
  <c r="E10" i="3" s="1"/>
  <c r="I8" i="3"/>
  <c r="I7" i="3"/>
  <c r="I6" i="3"/>
  <c r="I5" i="3"/>
  <c r="H5" i="3"/>
  <c r="L55" i="3" l="1"/>
  <c r="L54" i="3"/>
  <c r="G80" i="3"/>
  <c r="K36" i="3"/>
  <c r="K35" i="3"/>
  <c r="K31" i="3"/>
  <c r="K32" i="3" s="1"/>
  <c r="L36" i="3"/>
  <c r="H69" i="3"/>
  <c r="H13" i="3"/>
  <c r="E22" i="3"/>
  <c r="L31" i="3"/>
  <c r="L32" i="3" s="1"/>
  <c r="L41" i="3"/>
  <c r="L56" i="3" s="1"/>
  <c r="L57" i="3" s="1"/>
  <c r="K70" i="3"/>
  <c r="L65" i="3"/>
  <c r="L33" i="3"/>
  <c r="H53" i="3"/>
  <c r="H77" i="3"/>
  <c r="L69" i="3" l="1"/>
  <c r="L70" i="3"/>
</calcChain>
</file>

<file path=xl/sharedStrings.xml><?xml version="1.0" encoding="utf-8"?>
<sst xmlns="http://schemas.openxmlformats.org/spreadsheetml/2006/main" count="347" uniqueCount="157">
  <si>
    <t>莊敬永和校區</t>
  </si>
  <si>
    <t>上午</t>
  </si>
  <si>
    <t>編號</t>
  </si>
  <si>
    <t>序號</t>
  </si>
  <si>
    <t>區域</t>
  </si>
  <si>
    <t>學校</t>
  </si>
  <si>
    <t>班級數</t>
  </si>
  <si>
    <t>學生數</t>
  </si>
  <si>
    <t>參加人數</t>
  </si>
  <si>
    <t>合計人數</t>
  </si>
  <si>
    <t>計算車數</t>
  </si>
  <si>
    <t>核定車數</t>
  </si>
  <si>
    <t>中和區</t>
  </si>
  <si>
    <t>新北市中和區興南國民小學</t>
  </si>
  <si>
    <t>8</t>
  </si>
  <si>
    <t>209</t>
  </si>
  <si>
    <t>227</t>
  </si>
  <si>
    <t>新店區</t>
  </si>
  <si>
    <t>新北市新店區雙峰國民小學</t>
  </si>
  <si>
    <t>3</t>
  </si>
  <si>
    <t>54</t>
  </si>
  <si>
    <t>60</t>
  </si>
  <si>
    <t>新北市中和區光復國民小學</t>
  </si>
  <si>
    <t>9</t>
  </si>
  <si>
    <t>230</t>
  </si>
  <si>
    <t>250</t>
  </si>
  <si>
    <t>林口區</t>
  </si>
  <si>
    <t>新北市林口區麗林國小</t>
  </si>
  <si>
    <t>11</t>
  </si>
  <si>
    <t>357</t>
  </si>
  <si>
    <t>370</t>
  </si>
  <si>
    <t>尚可容納人數</t>
  </si>
  <si>
    <t>車數統計</t>
  </si>
  <si>
    <t>下午</t>
  </si>
  <si>
    <t>新北市新店區安坑國民小學</t>
  </si>
  <si>
    <t>12</t>
  </si>
  <si>
    <t>360</t>
  </si>
  <si>
    <t>372</t>
  </si>
  <si>
    <t>三重區</t>
  </si>
  <si>
    <t>新北市三重區碧華國民小學</t>
  </si>
  <si>
    <t>300</t>
  </si>
  <si>
    <t>324</t>
  </si>
  <si>
    <t>新北市三重區正義國民小學</t>
  </si>
  <si>
    <t>207</t>
  </si>
  <si>
    <t>223</t>
  </si>
  <si>
    <t>新北市三重區集美國民小學</t>
  </si>
  <si>
    <t>15</t>
  </si>
  <si>
    <t>新北市中和區自強國民小學</t>
  </si>
  <si>
    <t>232</t>
  </si>
  <si>
    <t>243</t>
  </si>
  <si>
    <t>新北市三重區三重國民小學</t>
  </si>
  <si>
    <t>203</t>
  </si>
  <si>
    <t>213</t>
  </si>
  <si>
    <t>蘆洲區</t>
  </si>
  <si>
    <t>新北市蘆洲區蘆洲國民小學</t>
  </si>
  <si>
    <t>13</t>
  </si>
  <si>
    <t>342</t>
  </si>
  <si>
    <t>新北市中和區景新國民小學</t>
  </si>
  <si>
    <t>4</t>
  </si>
  <si>
    <t>103</t>
  </si>
  <si>
    <t>新北市中和區中和國民小學</t>
  </si>
  <si>
    <t>17</t>
  </si>
  <si>
    <t>450</t>
  </si>
  <si>
    <t>490</t>
  </si>
  <si>
    <t>新北市三重區修德國民小學</t>
  </si>
  <si>
    <t>5</t>
  </si>
  <si>
    <t>128</t>
  </si>
  <si>
    <t>138</t>
  </si>
  <si>
    <t>新北市中和區積穗國民小學</t>
  </si>
  <si>
    <t>312</t>
  </si>
  <si>
    <t>336</t>
  </si>
  <si>
    <t>新北市三重區重陽國民小學</t>
  </si>
  <si>
    <t>317</t>
  </si>
  <si>
    <t>353</t>
  </si>
  <si>
    <t>新北市新店區直潭國小</t>
  </si>
  <si>
    <t>1</t>
  </si>
  <si>
    <t>21</t>
  </si>
  <si>
    <t>24</t>
  </si>
  <si>
    <t>新北市新店區青潭國民小學</t>
  </si>
  <si>
    <t>69</t>
  </si>
  <si>
    <t>75</t>
  </si>
  <si>
    <t>新北市新店區龜山國民小學</t>
  </si>
  <si>
    <t>22</t>
  </si>
  <si>
    <t>永和區</t>
  </si>
  <si>
    <t>新北市永和區網溪國民小學</t>
  </si>
  <si>
    <t>240</t>
  </si>
  <si>
    <t>260</t>
  </si>
  <si>
    <t>鶯歌區</t>
  </si>
  <si>
    <t>新北市鶯歌區昌福國民小學</t>
  </si>
  <si>
    <t>80</t>
  </si>
  <si>
    <t>86</t>
  </si>
  <si>
    <t>新北市林口區林口國民小學</t>
  </si>
  <si>
    <t>10</t>
  </si>
  <si>
    <t>286</t>
  </si>
  <si>
    <t>新北市中和區錦和國民小學</t>
  </si>
  <si>
    <t>280</t>
  </si>
  <si>
    <t>293</t>
  </si>
  <si>
    <t>新北市永和區永和國民小學</t>
  </si>
  <si>
    <t>14</t>
  </si>
  <si>
    <t>400</t>
  </si>
  <si>
    <t>新北市永和區永平國民小學</t>
  </si>
  <si>
    <t>20</t>
  </si>
  <si>
    <t>530</t>
  </si>
  <si>
    <t>552</t>
  </si>
  <si>
    <t>新北市中和區秀山國民小學</t>
  </si>
  <si>
    <t>340</t>
  </si>
  <si>
    <t>新北市三重區三光國民小學</t>
  </si>
  <si>
    <t>53</t>
  </si>
  <si>
    <t>59</t>
  </si>
  <si>
    <t>泰山區</t>
  </si>
  <si>
    <t>新北市泰山區同榮國民小學</t>
  </si>
  <si>
    <t>211</t>
  </si>
  <si>
    <t>222</t>
  </si>
  <si>
    <t>汐止區</t>
  </si>
  <si>
    <t>新北市汐止區北峰國民小學</t>
  </si>
  <si>
    <t>93</t>
  </si>
  <si>
    <t>99</t>
  </si>
  <si>
    <t>新北市汐止區樟樹國民小學</t>
  </si>
  <si>
    <t>95</t>
  </si>
  <si>
    <t>新莊區</t>
  </si>
  <si>
    <t>新北市新莊區頭前國民小學</t>
  </si>
  <si>
    <t>119</t>
  </si>
  <si>
    <t>125</t>
  </si>
  <si>
    <t>新北市永和區秀朗國民小學</t>
  </si>
  <si>
    <t>82(544)</t>
  </si>
  <si>
    <t>新北市三重區厚德國民小學</t>
  </si>
  <si>
    <t>282</t>
  </si>
  <si>
    <t>314</t>
  </si>
  <si>
    <t>新北市三重區興穀國民小學</t>
  </si>
  <si>
    <t>2</t>
  </si>
  <si>
    <t>30</t>
  </si>
  <si>
    <t>34</t>
  </si>
  <si>
    <t>新北市汐止區東山國民小學</t>
  </si>
  <si>
    <t>三峽區</t>
  </si>
  <si>
    <t>新北市三峽區中園國民小學</t>
  </si>
  <si>
    <t>110</t>
  </si>
  <si>
    <t>116</t>
  </si>
  <si>
    <t>石門區</t>
  </si>
  <si>
    <t>新北市石門區老梅國民小學</t>
  </si>
  <si>
    <t>19</t>
  </si>
  <si>
    <t>新北市蘆洲區鷺江國民小學</t>
  </si>
  <si>
    <t>406</t>
  </si>
  <si>
    <t>436</t>
  </si>
  <si>
    <t>新北市三重區五華國民小學</t>
  </si>
  <si>
    <t>330</t>
  </si>
  <si>
    <t>新北市蘆洲區成功國民小學</t>
  </si>
  <si>
    <t>392</t>
  </si>
  <si>
    <t>420</t>
  </si>
  <si>
    <t>新北市蘆洲區忠義國民小學</t>
  </si>
  <si>
    <t>500</t>
  </si>
  <si>
    <t>532</t>
  </si>
  <si>
    <t>合計總人數</t>
  </si>
  <si>
    <t>車數總計</t>
  </si>
  <si>
    <t>106學年度藝術滿城香各場次學校到場離場時間</t>
  </si>
  <si>
    <t xml:space="preserve">                                              莊敬高職永和校區</t>
  </si>
  <si>
    <t>到場時間</t>
  </si>
  <si>
    <t>離場時間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</si>
</sst>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_);\(0\)"/>
    <numFmt numFmtId="178" formatCode="0.0_);[Red]\(0.0\)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/>
    </xf>
    <xf numFmtId="178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7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178" fontId="3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20" fontId="3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B1" workbookViewId="0">
      <selection activeCell="G30" sqref="G30"/>
    </sheetView>
  </sheetViews>
  <sheetFormatPr defaultRowHeight="16.5" x14ac:dyDescent="0.25"/>
  <cols>
    <col min="4" max="4" width="25.75" customWidth="1"/>
  </cols>
  <sheetData>
    <row r="1" spans="1:12" x14ac:dyDescent="0.25">
      <c r="A1" s="53" t="s">
        <v>153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x14ac:dyDescent="0.25">
      <c r="A2" s="50" t="s">
        <v>154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x14ac:dyDescent="0.25">
      <c r="A3" s="1" t="s">
        <v>0</v>
      </c>
      <c r="B3" s="9"/>
      <c r="C3" s="9"/>
      <c r="D3" s="11"/>
      <c r="E3" s="13">
        <v>43060</v>
      </c>
      <c r="F3" s="16"/>
      <c r="G3" s="33" t="s">
        <v>1</v>
      </c>
      <c r="H3" s="56"/>
      <c r="I3" s="56"/>
      <c r="J3" s="56"/>
      <c r="K3" s="56"/>
      <c r="L3" s="57"/>
    </row>
    <row r="4" spans="1:12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5" t="s">
        <v>10</v>
      </c>
      <c r="J4" s="2" t="s">
        <v>11</v>
      </c>
      <c r="K4" s="2" t="s">
        <v>155</v>
      </c>
      <c r="L4" s="2" t="s">
        <v>156</v>
      </c>
    </row>
    <row r="5" spans="1:12" x14ac:dyDescent="0.25">
      <c r="A5" s="3">
        <v>52</v>
      </c>
      <c r="B5" s="4">
        <v>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58">
        <f>G10</f>
        <v>907</v>
      </c>
      <c r="I5" s="27">
        <f>G5/40</f>
        <v>5.6749999999999998</v>
      </c>
      <c r="J5" s="3">
        <v>6</v>
      </c>
      <c r="K5" s="41">
        <v>0.375</v>
      </c>
      <c r="L5" s="41">
        <v>0.4826388888888889</v>
      </c>
    </row>
    <row r="6" spans="1:12" x14ac:dyDescent="0.25">
      <c r="A6" s="3">
        <v>184</v>
      </c>
      <c r="B6" s="4">
        <v>2</v>
      </c>
      <c r="C6" s="3" t="s">
        <v>17</v>
      </c>
      <c r="D6" s="3" t="s">
        <v>18</v>
      </c>
      <c r="E6" s="3" t="s">
        <v>19</v>
      </c>
      <c r="F6" s="3" t="s">
        <v>20</v>
      </c>
      <c r="G6" s="3" t="s">
        <v>21</v>
      </c>
      <c r="H6" s="59"/>
      <c r="I6" s="27">
        <f>G6/40</f>
        <v>1.5</v>
      </c>
      <c r="J6" s="3">
        <v>2</v>
      </c>
      <c r="K6" s="42">
        <v>0.36805555555555558</v>
      </c>
      <c r="L6" s="42">
        <v>0.47916666666666669</v>
      </c>
    </row>
    <row r="7" spans="1:12" x14ac:dyDescent="0.25">
      <c r="A7" s="3">
        <v>177</v>
      </c>
      <c r="B7" s="4">
        <v>3</v>
      </c>
      <c r="C7" s="3" t="s">
        <v>12</v>
      </c>
      <c r="D7" s="3" t="s">
        <v>22</v>
      </c>
      <c r="E7" s="3" t="s">
        <v>23</v>
      </c>
      <c r="F7" s="3" t="s">
        <v>24</v>
      </c>
      <c r="G7" s="3" t="s">
        <v>25</v>
      </c>
      <c r="H7" s="59"/>
      <c r="I7" s="27">
        <f>G7/40</f>
        <v>6.25</v>
      </c>
      <c r="J7" s="3">
        <v>7</v>
      </c>
      <c r="K7" s="42">
        <v>0.3888888888888889</v>
      </c>
      <c r="L7" s="42">
        <v>0.4861111111111111</v>
      </c>
    </row>
    <row r="8" spans="1:12" x14ac:dyDescent="0.25">
      <c r="A8" s="3">
        <v>45</v>
      </c>
      <c r="B8" s="3">
        <v>4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59"/>
      <c r="I8" s="27">
        <f>G8/40</f>
        <v>9.25</v>
      </c>
      <c r="J8" s="3">
        <v>10</v>
      </c>
      <c r="K8" s="42">
        <v>0.40277777777777773</v>
      </c>
      <c r="L8" s="42">
        <v>0.49305555555555558</v>
      </c>
    </row>
    <row r="9" spans="1:12" x14ac:dyDescent="0.25">
      <c r="A9" s="4"/>
      <c r="B9" s="4"/>
      <c r="C9" s="4"/>
      <c r="D9" s="4"/>
      <c r="E9" s="4"/>
      <c r="F9" s="4"/>
      <c r="G9" s="4"/>
      <c r="H9" s="59"/>
      <c r="I9" s="26"/>
      <c r="J9" s="31"/>
      <c r="K9" s="43"/>
      <c r="L9" s="43"/>
    </row>
    <row r="10" spans="1:12" x14ac:dyDescent="0.25">
      <c r="A10" s="5"/>
      <c r="B10" s="5"/>
      <c r="C10" s="3"/>
      <c r="D10" s="12" t="s">
        <v>31</v>
      </c>
      <c r="E10" s="14">
        <f>950-G10</f>
        <v>43</v>
      </c>
      <c r="F10" s="3"/>
      <c r="G10" s="3">
        <f>G5+G6+G7+G8</f>
        <v>907</v>
      </c>
      <c r="H10" s="60"/>
      <c r="I10" s="27" t="s">
        <v>32</v>
      </c>
      <c r="J10" s="3">
        <f>J5+J6+J7+J8+J9</f>
        <v>25</v>
      </c>
      <c r="K10" s="43"/>
      <c r="L10" s="43"/>
    </row>
    <row r="11" spans="1:12" x14ac:dyDescent="0.25">
      <c r="A11" s="1" t="str">
        <f>A3</f>
        <v>莊敬永和校區</v>
      </c>
      <c r="B11" s="9"/>
      <c r="C11" s="9"/>
      <c r="D11" s="11"/>
      <c r="E11" s="13">
        <v>43060</v>
      </c>
      <c r="F11" s="16"/>
      <c r="G11" s="33" t="s">
        <v>33</v>
      </c>
      <c r="H11" s="56"/>
      <c r="I11" s="56"/>
      <c r="J11" s="56"/>
      <c r="K11" s="56"/>
      <c r="L11" s="57"/>
    </row>
    <row r="12" spans="1:12" x14ac:dyDescent="0.25">
      <c r="A12" s="2" t="str">
        <f>A4</f>
        <v>編號</v>
      </c>
      <c r="B12" s="2" t="str">
        <f>B4</f>
        <v>序號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5" t="s">
        <v>10</v>
      </c>
      <c r="J12" s="2" t="s">
        <v>11</v>
      </c>
      <c r="K12" s="2" t="s">
        <v>155</v>
      </c>
      <c r="L12" s="2" t="s">
        <v>156</v>
      </c>
    </row>
    <row r="13" spans="1:12" x14ac:dyDescent="0.25">
      <c r="A13" s="4">
        <v>207</v>
      </c>
      <c r="B13" s="4">
        <v>1</v>
      </c>
      <c r="C13" s="4" t="s">
        <v>17</v>
      </c>
      <c r="D13" s="4" t="s">
        <v>34</v>
      </c>
      <c r="E13" s="4" t="s">
        <v>35</v>
      </c>
      <c r="F13" s="4" t="s">
        <v>36</v>
      </c>
      <c r="G13" s="4" t="s">
        <v>37</v>
      </c>
      <c r="H13" s="18">
        <f>G16</f>
        <v>919</v>
      </c>
      <c r="I13" s="37">
        <f>G13/40</f>
        <v>9.3000000000000007</v>
      </c>
      <c r="J13" s="4">
        <v>10</v>
      </c>
      <c r="K13" s="41">
        <v>0.51388888888888895</v>
      </c>
      <c r="L13" s="41">
        <v>0.59722222222222221</v>
      </c>
    </row>
    <row r="14" spans="1:12" x14ac:dyDescent="0.25">
      <c r="A14" s="4">
        <v>72</v>
      </c>
      <c r="B14" s="4">
        <v>2</v>
      </c>
      <c r="C14" s="4" t="s">
        <v>38</v>
      </c>
      <c r="D14" s="4" t="s">
        <v>39</v>
      </c>
      <c r="E14" s="4" t="s">
        <v>35</v>
      </c>
      <c r="F14" s="4" t="s">
        <v>40</v>
      </c>
      <c r="G14" s="4" t="s">
        <v>41</v>
      </c>
      <c r="H14" s="18"/>
      <c r="I14" s="37">
        <f>G14/40</f>
        <v>8.1</v>
      </c>
      <c r="J14" s="4">
        <v>9</v>
      </c>
      <c r="K14" s="42">
        <v>0.52777777777777779</v>
      </c>
      <c r="L14" s="42">
        <v>0.60416666666666663</v>
      </c>
    </row>
    <row r="15" spans="1:12" x14ac:dyDescent="0.25">
      <c r="A15" s="4">
        <v>62</v>
      </c>
      <c r="B15" s="4">
        <v>3</v>
      </c>
      <c r="C15" s="4" t="s">
        <v>38</v>
      </c>
      <c r="D15" s="4" t="s">
        <v>42</v>
      </c>
      <c r="E15" s="4" t="s">
        <v>14</v>
      </c>
      <c r="F15" s="4" t="s">
        <v>43</v>
      </c>
      <c r="G15" s="4" t="s">
        <v>44</v>
      </c>
      <c r="H15" s="18"/>
      <c r="I15" s="37">
        <f>G15/40</f>
        <v>5.5750000000000002</v>
      </c>
      <c r="J15" s="4">
        <v>6</v>
      </c>
      <c r="K15" s="42">
        <v>0.53472222222222221</v>
      </c>
      <c r="L15" s="42">
        <v>0.61111111111111105</v>
      </c>
    </row>
    <row r="16" spans="1:12" x14ac:dyDescent="0.25">
      <c r="A16" s="3"/>
      <c r="B16" s="3"/>
      <c r="C16" s="3"/>
      <c r="D16" s="12" t="s">
        <v>31</v>
      </c>
      <c r="E16" s="14">
        <f>950-G16</f>
        <v>31</v>
      </c>
      <c r="F16" s="3"/>
      <c r="G16" s="3">
        <f>G13+G14+G15</f>
        <v>919</v>
      </c>
      <c r="H16" s="18"/>
      <c r="I16" s="27" t="s">
        <v>32</v>
      </c>
      <c r="J16" s="3">
        <f>J13+J14+J15</f>
        <v>25</v>
      </c>
      <c r="K16" s="43"/>
      <c r="L16" s="43"/>
    </row>
    <row r="17" spans="1:12" x14ac:dyDescent="0.25">
      <c r="A17" s="1" t="str">
        <f>A11</f>
        <v>莊敬永和校區</v>
      </c>
      <c r="B17" s="9"/>
      <c r="C17" s="9"/>
      <c r="D17" s="11"/>
      <c r="E17" s="13">
        <v>43062</v>
      </c>
      <c r="F17" s="16"/>
      <c r="G17" s="33" t="s">
        <v>1</v>
      </c>
      <c r="H17" s="34"/>
      <c r="I17" s="34"/>
      <c r="J17" s="34"/>
      <c r="K17" s="34"/>
      <c r="L17" s="47"/>
    </row>
    <row r="18" spans="1:12" x14ac:dyDescent="0.25">
      <c r="A18" s="2" t="str">
        <f>A12</f>
        <v>編號</v>
      </c>
      <c r="B18" s="2" t="str">
        <f>B12</f>
        <v>序號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8</v>
      </c>
      <c r="H18" s="2" t="s">
        <v>9</v>
      </c>
      <c r="I18" s="25" t="s">
        <v>10</v>
      </c>
      <c r="J18" s="2" t="s">
        <v>11</v>
      </c>
      <c r="K18" s="44" t="s">
        <v>155</v>
      </c>
      <c r="L18" s="44" t="s">
        <v>156</v>
      </c>
    </row>
    <row r="19" spans="1:12" x14ac:dyDescent="0.25">
      <c r="A19" s="3">
        <v>73</v>
      </c>
      <c r="B19" s="4">
        <v>1</v>
      </c>
      <c r="C19" s="3" t="s">
        <v>38</v>
      </c>
      <c r="D19" s="3" t="s">
        <v>45</v>
      </c>
      <c r="E19" s="15" t="s">
        <v>46</v>
      </c>
      <c r="F19" s="15">
        <v>462</v>
      </c>
      <c r="G19" s="15">
        <v>493</v>
      </c>
      <c r="H19" s="18">
        <f>G22</f>
        <v>949</v>
      </c>
      <c r="I19" s="27">
        <f>G19/40</f>
        <v>12.324999999999999</v>
      </c>
      <c r="J19" s="3">
        <v>13</v>
      </c>
      <c r="K19" s="41">
        <f t="shared" ref="K19:L19" si="0">K8</f>
        <v>0.40277777777777773</v>
      </c>
      <c r="L19" s="41">
        <f t="shared" si="0"/>
        <v>0.49305555555555558</v>
      </c>
    </row>
    <row r="20" spans="1:12" x14ac:dyDescent="0.25">
      <c r="A20" s="3">
        <v>67</v>
      </c>
      <c r="B20" s="4">
        <v>2</v>
      </c>
      <c r="C20" s="3" t="s">
        <v>12</v>
      </c>
      <c r="D20" s="3" t="s">
        <v>47</v>
      </c>
      <c r="E20" s="3" t="s">
        <v>23</v>
      </c>
      <c r="F20" s="3" t="s">
        <v>48</v>
      </c>
      <c r="G20" s="3" t="s">
        <v>49</v>
      </c>
      <c r="H20" s="18"/>
      <c r="I20" s="27">
        <f>G20/40</f>
        <v>6.0750000000000002</v>
      </c>
      <c r="J20" s="3">
        <v>7</v>
      </c>
      <c r="K20" s="41">
        <f>K5</f>
        <v>0.375</v>
      </c>
      <c r="L20" s="41">
        <f t="shared" ref="L20" si="1">L5</f>
        <v>0.4826388888888889</v>
      </c>
    </row>
    <row r="21" spans="1:12" x14ac:dyDescent="0.25">
      <c r="A21" s="3">
        <v>136</v>
      </c>
      <c r="B21" s="4">
        <v>3</v>
      </c>
      <c r="C21" s="3" t="s">
        <v>38</v>
      </c>
      <c r="D21" s="3" t="s">
        <v>50</v>
      </c>
      <c r="E21" s="3" t="s">
        <v>14</v>
      </c>
      <c r="F21" s="3" t="s">
        <v>51</v>
      </c>
      <c r="G21" s="3" t="s">
        <v>52</v>
      </c>
      <c r="H21" s="18"/>
      <c r="I21" s="27">
        <f>G21/40</f>
        <v>5.3250000000000002</v>
      </c>
      <c r="J21" s="3">
        <v>6</v>
      </c>
      <c r="K21" s="41">
        <f t="shared" ref="K21:L21" si="2">K7</f>
        <v>0.3888888888888889</v>
      </c>
      <c r="L21" s="41">
        <f t="shared" si="2"/>
        <v>0.4861111111111111</v>
      </c>
    </row>
    <row r="22" spans="1:12" x14ac:dyDescent="0.25">
      <c r="A22" s="3"/>
      <c r="B22" s="3"/>
      <c r="C22" s="3"/>
      <c r="D22" s="12" t="s">
        <v>31</v>
      </c>
      <c r="E22" s="14">
        <f>950-G22</f>
        <v>1</v>
      </c>
      <c r="F22" s="3"/>
      <c r="G22" s="3">
        <f>G19+G20+G21</f>
        <v>949</v>
      </c>
      <c r="H22" s="18"/>
      <c r="I22" s="27" t="s">
        <v>32</v>
      </c>
      <c r="J22" s="3">
        <f>J19+J20+J21</f>
        <v>26</v>
      </c>
      <c r="K22" s="3"/>
      <c r="L22" s="3"/>
    </row>
    <row r="23" spans="1:12" x14ac:dyDescent="0.25">
      <c r="A23" s="1" t="str">
        <f>A17</f>
        <v>莊敬永和校區</v>
      </c>
      <c r="B23" s="9"/>
      <c r="C23" s="9"/>
      <c r="D23" s="11"/>
      <c r="E23" s="13">
        <v>43062</v>
      </c>
      <c r="F23" s="16"/>
      <c r="G23" s="33" t="s">
        <v>33</v>
      </c>
      <c r="H23" s="35"/>
      <c r="I23" s="35"/>
      <c r="J23" s="35"/>
      <c r="K23" s="35"/>
      <c r="L23" s="48"/>
    </row>
    <row r="24" spans="1:12" x14ac:dyDescent="0.25">
      <c r="A24" s="2" t="str">
        <f>A18</f>
        <v>編號</v>
      </c>
      <c r="B24" s="2" t="str">
        <f>B18</f>
        <v>序號</v>
      </c>
      <c r="C24" s="2" t="s">
        <v>4</v>
      </c>
      <c r="D24" s="2" t="s">
        <v>5</v>
      </c>
      <c r="E24" s="2" t="s">
        <v>6</v>
      </c>
      <c r="F24" s="2" t="s">
        <v>7</v>
      </c>
      <c r="G24" s="2" t="s">
        <v>8</v>
      </c>
      <c r="H24" s="2" t="s">
        <v>9</v>
      </c>
      <c r="I24" s="25" t="s">
        <v>10</v>
      </c>
      <c r="J24" s="2" t="s">
        <v>11</v>
      </c>
      <c r="K24" s="45" t="s">
        <v>155</v>
      </c>
      <c r="L24" s="45" t="s">
        <v>156</v>
      </c>
    </row>
    <row r="25" spans="1:12" x14ac:dyDescent="0.25">
      <c r="A25" s="4">
        <v>84</v>
      </c>
      <c r="B25" s="4">
        <v>1</v>
      </c>
      <c r="C25" s="4" t="s">
        <v>53</v>
      </c>
      <c r="D25" s="4" t="s">
        <v>54</v>
      </c>
      <c r="E25" s="4" t="s">
        <v>55</v>
      </c>
      <c r="F25" s="4" t="s">
        <v>56</v>
      </c>
      <c r="G25" s="4" t="s">
        <v>29</v>
      </c>
      <c r="H25" s="19">
        <f>G28</f>
        <v>950</v>
      </c>
      <c r="I25" s="37">
        <f>G25/40</f>
        <v>8.9250000000000007</v>
      </c>
      <c r="J25" s="4">
        <v>9</v>
      </c>
      <c r="K25" s="42">
        <f t="shared" ref="K25:L25" si="3">K15</f>
        <v>0.53472222222222221</v>
      </c>
      <c r="L25" s="42">
        <f t="shared" si="3"/>
        <v>0.61111111111111105</v>
      </c>
    </row>
    <row r="26" spans="1:12" x14ac:dyDescent="0.25">
      <c r="A26" s="3">
        <v>29</v>
      </c>
      <c r="B26" s="4">
        <v>2</v>
      </c>
      <c r="C26" s="3" t="s">
        <v>12</v>
      </c>
      <c r="D26" s="3" t="s">
        <v>57</v>
      </c>
      <c r="E26" s="3" t="s">
        <v>58</v>
      </c>
      <c r="F26" s="3">
        <v>99</v>
      </c>
      <c r="G26" s="3" t="s">
        <v>59</v>
      </c>
      <c r="H26" s="19"/>
      <c r="I26" s="27">
        <f>G26/40</f>
        <v>2.5750000000000002</v>
      </c>
      <c r="J26" s="3">
        <v>3</v>
      </c>
      <c r="K26" s="42">
        <f t="shared" ref="K26:L27" si="4">K13</f>
        <v>0.51388888888888895</v>
      </c>
      <c r="L26" s="42">
        <f t="shared" si="4"/>
        <v>0.59722222222222221</v>
      </c>
    </row>
    <row r="27" spans="1:12" x14ac:dyDescent="0.25">
      <c r="A27" s="3">
        <v>97</v>
      </c>
      <c r="B27" s="4">
        <v>3</v>
      </c>
      <c r="C27" s="3" t="s">
        <v>12</v>
      </c>
      <c r="D27" s="3" t="s">
        <v>60</v>
      </c>
      <c r="E27" s="3" t="s">
        <v>61</v>
      </c>
      <c r="F27" s="3" t="s">
        <v>62</v>
      </c>
      <c r="G27" s="3" t="s">
        <v>63</v>
      </c>
      <c r="H27" s="19"/>
      <c r="I27" s="27">
        <f>G27/40</f>
        <v>12.25</v>
      </c>
      <c r="J27" s="3">
        <v>13</v>
      </c>
      <c r="K27" s="42">
        <v>0.52083333333333337</v>
      </c>
      <c r="L27" s="42">
        <f t="shared" si="4"/>
        <v>0.60416666666666663</v>
      </c>
    </row>
    <row r="28" spans="1:12" x14ac:dyDescent="0.25">
      <c r="A28" s="4"/>
      <c r="B28" s="4"/>
      <c r="C28" s="4"/>
      <c r="D28" s="12" t="s">
        <v>31</v>
      </c>
      <c r="E28" s="14">
        <f>950-G28</f>
        <v>0</v>
      </c>
      <c r="F28" s="4"/>
      <c r="G28" s="4">
        <f>G25+G26+G27</f>
        <v>950</v>
      </c>
      <c r="H28" s="19"/>
      <c r="I28" s="27" t="s">
        <v>32</v>
      </c>
      <c r="J28" s="4">
        <f>J25+J26+J27</f>
        <v>25</v>
      </c>
      <c r="K28" s="43"/>
      <c r="L28" s="43"/>
    </row>
    <row r="29" spans="1:12" x14ac:dyDescent="0.25">
      <c r="A29" s="1" t="str">
        <f>A23</f>
        <v>莊敬永和校區</v>
      </c>
      <c r="B29" s="9"/>
      <c r="C29" s="9"/>
      <c r="D29" s="11"/>
      <c r="E29" s="13">
        <v>43067</v>
      </c>
      <c r="F29" s="16"/>
      <c r="G29" s="33" t="s">
        <v>1</v>
      </c>
      <c r="H29" s="34"/>
      <c r="I29" s="34"/>
      <c r="J29" s="34"/>
      <c r="K29" s="34"/>
      <c r="L29" s="47"/>
    </row>
    <row r="30" spans="1:12" x14ac:dyDescent="0.25">
      <c r="A30" s="2" t="str">
        <f>A24</f>
        <v>編號</v>
      </c>
      <c r="B30" s="2" t="str">
        <f>B24</f>
        <v>序號</v>
      </c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2" t="s">
        <v>9</v>
      </c>
      <c r="I30" s="25" t="s">
        <v>10</v>
      </c>
      <c r="J30" s="2" t="s">
        <v>11</v>
      </c>
      <c r="K30" s="2" t="s">
        <v>155</v>
      </c>
      <c r="L30" s="2" t="s">
        <v>156</v>
      </c>
    </row>
    <row r="31" spans="1:12" x14ac:dyDescent="0.25">
      <c r="A31" s="3">
        <v>21</v>
      </c>
      <c r="B31" s="4">
        <v>1</v>
      </c>
      <c r="C31" s="3" t="s">
        <v>38</v>
      </c>
      <c r="D31" s="3" t="s">
        <v>64</v>
      </c>
      <c r="E31" s="3" t="s">
        <v>65</v>
      </c>
      <c r="F31" s="3" t="s">
        <v>66</v>
      </c>
      <c r="G31" s="3" t="s">
        <v>67</v>
      </c>
      <c r="H31" s="20">
        <f>G37</f>
        <v>948</v>
      </c>
      <c r="I31" s="37">
        <f t="shared" ref="I31:I36" si="5">G31/40</f>
        <v>3.45</v>
      </c>
      <c r="J31" s="3">
        <v>4</v>
      </c>
      <c r="K31" s="41">
        <f t="shared" ref="K31:L31" si="6">K34</f>
        <v>0.375</v>
      </c>
      <c r="L31" s="41">
        <f t="shared" si="6"/>
        <v>0.4826388888888889</v>
      </c>
    </row>
    <row r="32" spans="1:12" x14ac:dyDescent="0.25">
      <c r="A32" s="3">
        <v>103</v>
      </c>
      <c r="B32" s="4">
        <v>2</v>
      </c>
      <c r="C32" s="3" t="s">
        <v>12</v>
      </c>
      <c r="D32" s="3" t="s">
        <v>68</v>
      </c>
      <c r="E32" s="3" t="s">
        <v>35</v>
      </c>
      <c r="F32" s="3" t="s">
        <v>69</v>
      </c>
      <c r="G32" s="3" t="s">
        <v>70</v>
      </c>
      <c r="H32" s="21"/>
      <c r="I32" s="37">
        <f t="shared" si="5"/>
        <v>8.4</v>
      </c>
      <c r="J32" s="3">
        <v>9</v>
      </c>
      <c r="K32" s="46">
        <f t="shared" ref="K32:L32" si="7">K31</f>
        <v>0.375</v>
      </c>
      <c r="L32" s="46">
        <f t="shared" si="7"/>
        <v>0.4826388888888889</v>
      </c>
    </row>
    <row r="33" spans="1:12" x14ac:dyDescent="0.25">
      <c r="A33" s="3">
        <v>186</v>
      </c>
      <c r="B33" s="4">
        <v>3</v>
      </c>
      <c r="C33" s="3" t="s">
        <v>38</v>
      </c>
      <c r="D33" s="3" t="s">
        <v>71</v>
      </c>
      <c r="E33" s="3" t="s">
        <v>35</v>
      </c>
      <c r="F33" s="3" t="s">
        <v>72</v>
      </c>
      <c r="G33" s="3" t="s">
        <v>73</v>
      </c>
      <c r="H33" s="21"/>
      <c r="I33" s="37">
        <f t="shared" si="5"/>
        <v>8.8249999999999993</v>
      </c>
      <c r="J33" s="3">
        <v>9</v>
      </c>
      <c r="K33" s="46">
        <f t="shared" ref="K33:L34" si="8">K19</f>
        <v>0.40277777777777773</v>
      </c>
      <c r="L33" s="46">
        <f t="shared" si="8"/>
        <v>0.49305555555555558</v>
      </c>
    </row>
    <row r="34" spans="1:12" x14ac:dyDescent="0.25">
      <c r="A34" s="3">
        <v>197</v>
      </c>
      <c r="B34" s="3">
        <v>4</v>
      </c>
      <c r="C34" s="3" t="s">
        <v>17</v>
      </c>
      <c r="D34" s="3" t="s">
        <v>74</v>
      </c>
      <c r="E34" s="3" t="s">
        <v>75</v>
      </c>
      <c r="F34" s="3" t="s">
        <v>76</v>
      </c>
      <c r="G34" s="3" t="s">
        <v>77</v>
      </c>
      <c r="H34" s="21"/>
      <c r="I34" s="37">
        <f t="shared" si="5"/>
        <v>0.6</v>
      </c>
      <c r="J34" s="3">
        <v>1</v>
      </c>
      <c r="K34" s="41">
        <f t="shared" si="8"/>
        <v>0.375</v>
      </c>
      <c r="L34" s="41">
        <f t="shared" si="8"/>
        <v>0.4826388888888889</v>
      </c>
    </row>
    <row r="35" spans="1:12" x14ac:dyDescent="0.25">
      <c r="A35" s="3">
        <v>178</v>
      </c>
      <c r="B35" s="3">
        <v>5</v>
      </c>
      <c r="C35" s="3" t="s">
        <v>17</v>
      </c>
      <c r="D35" s="3" t="s">
        <v>78</v>
      </c>
      <c r="E35" s="3" t="s">
        <v>19</v>
      </c>
      <c r="F35" s="3" t="s">
        <v>79</v>
      </c>
      <c r="G35" s="3" t="s">
        <v>80</v>
      </c>
      <c r="H35" s="21"/>
      <c r="I35" s="37">
        <f t="shared" si="5"/>
        <v>1.875</v>
      </c>
      <c r="J35" s="3">
        <v>2</v>
      </c>
      <c r="K35" s="41">
        <f t="shared" ref="K35:L35" si="9">K34</f>
        <v>0.375</v>
      </c>
      <c r="L35" s="41">
        <f t="shared" si="9"/>
        <v>0.4826388888888889</v>
      </c>
    </row>
    <row r="36" spans="1:12" x14ac:dyDescent="0.25">
      <c r="A36" s="6">
        <v>3</v>
      </c>
      <c r="B36" s="10">
        <v>3</v>
      </c>
      <c r="C36" s="6" t="s">
        <v>17</v>
      </c>
      <c r="D36" s="6" t="s">
        <v>81</v>
      </c>
      <c r="E36" s="6" t="s">
        <v>75</v>
      </c>
      <c r="F36" s="6" t="s">
        <v>23</v>
      </c>
      <c r="G36" s="6" t="s">
        <v>82</v>
      </c>
      <c r="H36" s="22"/>
      <c r="I36" s="38">
        <f t="shared" si="5"/>
        <v>0.55000000000000004</v>
      </c>
      <c r="J36" s="6">
        <v>1</v>
      </c>
      <c r="K36" s="61">
        <f t="shared" ref="K36:L36" si="10">K34</f>
        <v>0.375</v>
      </c>
      <c r="L36" s="61">
        <f t="shared" si="10"/>
        <v>0.4826388888888889</v>
      </c>
    </row>
    <row r="37" spans="1:12" x14ac:dyDescent="0.25">
      <c r="A37" s="3"/>
      <c r="B37" s="3"/>
      <c r="C37" s="3"/>
      <c r="D37" s="12" t="s">
        <v>31</v>
      </c>
      <c r="E37" s="14">
        <f>950-G37</f>
        <v>2</v>
      </c>
      <c r="F37" s="3"/>
      <c r="G37" s="3">
        <f>G31+G32+G33+G34+G35+G36</f>
        <v>948</v>
      </c>
      <c r="H37" s="23"/>
      <c r="I37" s="27" t="s">
        <v>32</v>
      </c>
      <c r="J37" s="3">
        <f>J31+J32+J33+J34+J35+J36</f>
        <v>26</v>
      </c>
      <c r="K37" s="5"/>
      <c r="L37" s="5"/>
    </row>
    <row r="38" spans="1:12" x14ac:dyDescent="0.25">
      <c r="A38" s="1" t="str">
        <f>A29</f>
        <v>莊敬永和校區</v>
      </c>
      <c r="B38" s="9"/>
      <c r="C38" s="9"/>
      <c r="D38" s="11"/>
      <c r="E38" s="13">
        <v>43067</v>
      </c>
      <c r="F38" s="16"/>
      <c r="G38" s="33" t="s">
        <v>33</v>
      </c>
      <c r="H38" s="36"/>
      <c r="I38" s="36"/>
      <c r="J38" s="36"/>
      <c r="K38" s="36"/>
      <c r="L38" s="49"/>
    </row>
    <row r="39" spans="1:12" x14ac:dyDescent="0.25">
      <c r="A39" s="2" t="str">
        <f>A30</f>
        <v>編號</v>
      </c>
      <c r="B39" s="2" t="str">
        <f>B30</f>
        <v>序號</v>
      </c>
      <c r="C39" s="2" t="s">
        <v>4</v>
      </c>
      <c r="D39" s="2" t="s">
        <v>5</v>
      </c>
      <c r="E39" s="2" t="s">
        <v>6</v>
      </c>
      <c r="F39" s="2" t="s">
        <v>7</v>
      </c>
      <c r="G39" s="2" t="s">
        <v>8</v>
      </c>
      <c r="H39" s="2" t="s">
        <v>9</v>
      </c>
      <c r="I39" s="25" t="s">
        <v>10</v>
      </c>
      <c r="J39" s="2" t="s">
        <v>11</v>
      </c>
      <c r="K39" s="44" t="s">
        <v>155</v>
      </c>
      <c r="L39" s="44" t="s">
        <v>156</v>
      </c>
    </row>
    <row r="40" spans="1:12" x14ac:dyDescent="0.25">
      <c r="A40" s="3">
        <v>203</v>
      </c>
      <c r="B40" s="4">
        <v>1</v>
      </c>
      <c r="C40" s="3" t="s">
        <v>83</v>
      </c>
      <c r="D40" s="3" t="s">
        <v>84</v>
      </c>
      <c r="E40" s="3" t="s">
        <v>23</v>
      </c>
      <c r="F40" s="3" t="s">
        <v>85</v>
      </c>
      <c r="G40" s="3" t="s">
        <v>86</v>
      </c>
      <c r="H40" s="18">
        <f>G45</f>
        <v>939</v>
      </c>
      <c r="I40" s="37">
        <f>G40/40</f>
        <v>6.5</v>
      </c>
      <c r="J40" s="3">
        <v>7</v>
      </c>
      <c r="K40" s="41">
        <f t="shared" ref="K40:L41" si="11">K26</f>
        <v>0.51388888888888895</v>
      </c>
      <c r="L40" s="41">
        <f t="shared" si="11"/>
        <v>0.59722222222222221</v>
      </c>
    </row>
    <row r="41" spans="1:12" x14ac:dyDescent="0.25">
      <c r="A41" s="3">
        <v>43</v>
      </c>
      <c r="B41" s="4">
        <v>2</v>
      </c>
      <c r="C41" s="3" t="s">
        <v>87</v>
      </c>
      <c r="D41" s="3" t="s">
        <v>88</v>
      </c>
      <c r="E41" s="3" t="s">
        <v>19</v>
      </c>
      <c r="F41" s="3" t="s">
        <v>89</v>
      </c>
      <c r="G41" s="3" t="s">
        <v>90</v>
      </c>
      <c r="H41" s="18"/>
      <c r="I41" s="37">
        <f>G41/40</f>
        <v>2.15</v>
      </c>
      <c r="J41" s="3">
        <v>3</v>
      </c>
      <c r="K41" s="41">
        <f t="shared" si="11"/>
        <v>0.52083333333333337</v>
      </c>
      <c r="L41" s="41">
        <f t="shared" si="11"/>
        <v>0.60416666666666663</v>
      </c>
    </row>
    <row r="42" spans="1:12" x14ac:dyDescent="0.25">
      <c r="A42" s="3">
        <v>167</v>
      </c>
      <c r="B42" s="3">
        <v>4</v>
      </c>
      <c r="C42" s="3" t="s">
        <v>26</v>
      </c>
      <c r="D42" s="3" t="s">
        <v>91</v>
      </c>
      <c r="E42" s="3" t="s">
        <v>92</v>
      </c>
      <c r="F42" s="3" t="s">
        <v>93</v>
      </c>
      <c r="G42" s="3" t="s">
        <v>40</v>
      </c>
      <c r="H42" s="18"/>
      <c r="I42" s="37">
        <f>G42/40</f>
        <v>7.5</v>
      </c>
      <c r="J42" s="3">
        <v>8</v>
      </c>
      <c r="K42" s="46">
        <f t="shared" ref="K42:L42" si="12">K25</f>
        <v>0.53472222222222221</v>
      </c>
      <c r="L42" s="46">
        <f t="shared" si="12"/>
        <v>0.61111111111111105</v>
      </c>
    </row>
    <row r="43" spans="1:12" x14ac:dyDescent="0.25">
      <c r="A43" s="3">
        <v>195</v>
      </c>
      <c r="B43" s="3">
        <v>5</v>
      </c>
      <c r="C43" s="3" t="s">
        <v>12</v>
      </c>
      <c r="D43" s="3" t="s">
        <v>94</v>
      </c>
      <c r="E43" s="3" t="s">
        <v>28</v>
      </c>
      <c r="F43" s="3" t="s">
        <v>95</v>
      </c>
      <c r="G43" s="3" t="s">
        <v>96</v>
      </c>
      <c r="H43" s="18"/>
      <c r="I43" s="37">
        <f>G43/40</f>
        <v>7.3250000000000002</v>
      </c>
      <c r="J43" s="3">
        <v>8</v>
      </c>
      <c r="K43" s="46">
        <f t="shared" ref="K43:L43" si="13">K27</f>
        <v>0.52083333333333337</v>
      </c>
      <c r="L43" s="46">
        <f t="shared" si="13"/>
        <v>0.60416666666666663</v>
      </c>
    </row>
    <row r="44" spans="1:12" x14ac:dyDescent="0.25">
      <c r="A44" s="3"/>
      <c r="B44" s="3"/>
      <c r="C44" s="3"/>
      <c r="D44" s="3"/>
      <c r="E44" s="3"/>
      <c r="F44" s="3"/>
      <c r="G44" s="3"/>
      <c r="H44" s="18"/>
      <c r="I44" s="28"/>
      <c r="J44" s="30"/>
      <c r="K44" s="12"/>
      <c r="L44" s="12"/>
    </row>
    <row r="45" spans="1:12" x14ac:dyDescent="0.25">
      <c r="A45" s="3"/>
      <c r="B45" s="3"/>
      <c r="C45" s="3"/>
      <c r="D45" s="12" t="s">
        <v>31</v>
      </c>
      <c r="E45" s="14">
        <f>950-G45</f>
        <v>11</v>
      </c>
      <c r="F45" s="3"/>
      <c r="G45" s="3">
        <f>G40+G41+G42+G43</f>
        <v>939</v>
      </c>
      <c r="H45" s="18"/>
      <c r="I45" s="27" t="s">
        <v>32</v>
      </c>
      <c r="J45" s="3">
        <f>J40+J41+J42+J43+J44</f>
        <v>26</v>
      </c>
      <c r="K45" s="12"/>
      <c r="L45" s="12"/>
    </row>
    <row r="46" spans="1:12" x14ac:dyDescent="0.25">
      <c r="A46" s="1" t="str">
        <f>A38</f>
        <v>莊敬永和校區</v>
      </c>
      <c r="B46" s="9"/>
      <c r="C46" s="9"/>
      <c r="D46" s="11"/>
      <c r="E46" s="13">
        <v>43069</v>
      </c>
      <c r="F46" s="16"/>
      <c r="G46" s="33" t="s">
        <v>1</v>
      </c>
      <c r="H46" s="34"/>
      <c r="I46" s="34"/>
      <c r="J46" s="34"/>
      <c r="K46" s="34"/>
      <c r="L46" s="47"/>
    </row>
    <row r="47" spans="1:12" x14ac:dyDescent="0.25">
      <c r="A47" s="2" t="str">
        <f>A39</f>
        <v>編號</v>
      </c>
      <c r="B47" s="2" t="str">
        <f>B39</f>
        <v>序號</v>
      </c>
      <c r="C47" s="2" t="s">
        <v>4</v>
      </c>
      <c r="D47" s="2" t="s">
        <v>5</v>
      </c>
      <c r="E47" s="2" t="s">
        <v>6</v>
      </c>
      <c r="F47" s="2" t="s">
        <v>7</v>
      </c>
      <c r="G47" s="2" t="s">
        <v>8</v>
      </c>
      <c r="H47" s="2" t="s">
        <v>9</v>
      </c>
      <c r="I47" s="25" t="s">
        <v>10</v>
      </c>
      <c r="J47" s="2" t="s">
        <v>11</v>
      </c>
      <c r="K47" s="44" t="s">
        <v>155</v>
      </c>
      <c r="L47" s="44" t="s">
        <v>156</v>
      </c>
    </row>
    <row r="48" spans="1:12" x14ac:dyDescent="0.25">
      <c r="A48" s="3">
        <v>191</v>
      </c>
      <c r="B48" s="4">
        <v>1</v>
      </c>
      <c r="C48" s="3" t="s">
        <v>83</v>
      </c>
      <c r="D48" s="3" t="s">
        <v>97</v>
      </c>
      <c r="E48" s="3" t="s">
        <v>98</v>
      </c>
      <c r="F48" s="3" t="s">
        <v>37</v>
      </c>
      <c r="G48" s="3" t="s">
        <v>99</v>
      </c>
      <c r="H48" s="18">
        <f>G50</f>
        <v>952</v>
      </c>
      <c r="I48" s="27">
        <f>G48/40</f>
        <v>10</v>
      </c>
      <c r="J48" s="3">
        <v>10</v>
      </c>
      <c r="K48" s="41">
        <f t="shared" ref="K48:L49" si="14">K7</f>
        <v>0.3888888888888889</v>
      </c>
      <c r="L48" s="41">
        <f t="shared" si="14"/>
        <v>0.4861111111111111</v>
      </c>
    </row>
    <row r="49" spans="1:12" x14ac:dyDescent="0.25">
      <c r="A49" s="3">
        <v>192</v>
      </c>
      <c r="B49" s="4">
        <v>2</v>
      </c>
      <c r="C49" s="3" t="s">
        <v>83</v>
      </c>
      <c r="D49" s="3" t="s">
        <v>100</v>
      </c>
      <c r="E49" s="3" t="s">
        <v>101</v>
      </c>
      <c r="F49" s="3" t="s">
        <v>102</v>
      </c>
      <c r="G49" s="3" t="s">
        <v>103</v>
      </c>
      <c r="H49" s="18"/>
      <c r="I49" s="27">
        <f>F49/40</f>
        <v>13.25</v>
      </c>
      <c r="J49" s="3">
        <v>14</v>
      </c>
      <c r="K49" s="41">
        <f t="shared" si="14"/>
        <v>0.40277777777777773</v>
      </c>
      <c r="L49" s="41">
        <f t="shared" si="14"/>
        <v>0.49305555555555558</v>
      </c>
    </row>
    <row r="50" spans="1:12" x14ac:dyDescent="0.25">
      <c r="A50" s="3"/>
      <c r="B50" s="3"/>
      <c r="C50" s="3"/>
      <c r="D50" s="12" t="s">
        <v>31</v>
      </c>
      <c r="E50" s="14">
        <f>950-G50</f>
        <v>-2</v>
      </c>
      <c r="F50" s="3"/>
      <c r="G50" s="3">
        <f>G48+G49</f>
        <v>952</v>
      </c>
      <c r="H50" s="18"/>
      <c r="I50" s="27" t="s">
        <v>32</v>
      </c>
      <c r="J50" s="3">
        <f>J48+J49</f>
        <v>24</v>
      </c>
      <c r="K50" s="12"/>
      <c r="L50" s="12"/>
    </row>
    <row r="51" spans="1:12" x14ac:dyDescent="0.25">
      <c r="A51" s="1" t="str">
        <f>A46</f>
        <v>莊敬永和校區</v>
      </c>
      <c r="B51" s="9"/>
      <c r="C51" s="9"/>
      <c r="D51" s="11"/>
      <c r="E51" s="13">
        <v>43069</v>
      </c>
      <c r="F51" s="16"/>
      <c r="G51" s="33" t="s">
        <v>33</v>
      </c>
      <c r="H51" s="34"/>
      <c r="I51" s="34"/>
      <c r="J51" s="34"/>
      <c r="K51" s="34"/>
      <c r="L51" s="47"/>
    </row>
    <row r="52" spans="1:12" x14ac:dyDescent="0.25">
      <c r="A52" s="2" t="str">
        <f>A47</f>
        <v>編號</v>
      </c>
      <c r="B52" s="2" t="str">
        <f>B47</f>
        <v>序號</v>
      </c>
      <c r="C52" s="2" t="s">
        <v>4</v>
      </c>
      <c r="D52" s="2" t="s">
        <v>5</v>
      </c>
      <c r="E52" s="2" t="s">
        <v>6</v>
      </c>
      <c r="F52" s="2" t="s">
        <v>7</v>
      </c>
      <c r="G52" s="2" t="s">
        <v>8</v>
      </c>
      <c r="H52" s="2" t="s">
        <v>9</v>
      </c>
      <c r="I52" s="25" t="s">
        <v>10</v>
      </c>
      <c r="J52" s="2" t="s">
        <v>11</v>
      </c>
      <c r="K52" s="2" t="s">
        <v>155</v>
      </c>
      <c r="L52" s="2" t="s">
        <v>156</v>
      </c>
    </row>
    <row r="53" spans="1:12" x14ac:dyDescent="0.25">
      <c r="A53" s="4">
        <v>176</v>
      </c>
      <c r="B53" s="4">
        <v>1</v>
      </c>
      <c r="C53" s="4" t="s">
        <v>12</v>
      </c>
      <c r="D53" s="4" t="s">
        <v>104</v>
      </c>
      <c r="E53" s="4" t="s">
        <v>28</v>
      </c>
      <c r="F53" s="4" t="s">
        <v>69</v>
      </c>
      <c r="G53" s="4" t="s">
        <v>105</v>
      </c>
      <c r="H53" s="19">
        <f>G59</f>
        <v>950</v>
      </c>
      <c r="I53" s="37">
        <f t="shared" ref="I53:I58" si="15">G53/40</f>
        <v>8.5</v>
      </c>
      <c r="J53" s="4">
        <v>9</v>
      </c>
      <c r="K53" s="41">
        <v>0.51388888888888895</v>
      </c>
      <c r="L53" s="41">
        <f t="shared" ref="L53" si="16">L40</f>
        <v>0.59722222222222221</v>
      </c>
    </row>
    <row r="54" spans="1:12" x14ac:dyDescent="0.25">
      <c r="A54" s="4">
        <v>147</v>
      </c>
      <c r="B54" s="4">
        <v>2</v>
      </c>
      <c r="C54" s="4" t="s">
        <v>38</v>
      </c>
      <c r="D54" s="4" t="s">
        <v>106</v>
      </c>
      <c r="E54" s="4" t="s">
        <v>19</v>
      </c>
      <c r="F54" s="4" t="s">
        <v>107</v>
      </c>
      <c r="G54" s="4" t="s">
        <v>108</v>
      </c>
      <c r="H54" s="19"/>
      <c r="I54" s="37">
        <f t="shared" si="15"/>
        <v>1.4750000000000001</v>
      </c>
      <c r="J54" s="4">
        <v>2</v>
      </c>
      <c r="K54" s="42">
        <f t="shared" ref="K54:L54" si="17">K42</f>
        <v>0.53472222222222221</v>
      </c>
      <c r="L54" s="42">
        <f t="shared" si="17"/>
        <v>0.61111111111111105</v>
      </c>
    </row>
    <row r="55" spans="1:12" x14ac:dyDescent="0.25">
      <c r="A55" s="4">
        <v>202</v>
      </c>
      <c r="B55" s="4">
        <v>3</v>
      </c>
      <c r="C55" s="4" t="s">
        <v>109</v>
      </c>
      <c r="D55" s="4" t="s">
        <v>110</v>
      </c>
      <c r="E55" s="4" t="s">
        <v>14</v>
      </c>
      <c r="F55" s="4" t="s">
        <v>111</v>
      </c>
      <c r="G55" s="4" t="s">
        <v>112</v>
      </c>
      <c r="H55" s="19"/>
      <c r="I55" s="37">
        <f t="shared" si="15"/>
        <v>5.55</v>
      </c>
      <c r="J55" s="4">
        <v>6</v>
      </c>
      <c r="K55" s="42">
        <f t="shared" ref="K55:L55" si="18">K42</f>
        <v>0.53472222222222221</v>
      </c>
      <c r="L55" s="42">
        <f t="shared" si="18"/>
        <v>0.61111111111111105</v>
      </c>
    </row>
    <row r="56" spans="1:12" x14ac:dyDescent="0.25">
      <c r="A56" s="7">
        <v>159</v>
      </c>
      <c r="B56" s="3">
        <v>4</v>
      </c>
      <c r="C56" s="7" t="s">
        <v>113</v>
      </c>
      <c r="D56" s="7" t="s">
        <v>114</v>
      </c>
      <c r="E56" s="7" t="s">
        <v>58</v>
      </c>
      <c r="F56" s="7" t="s">
        <v>115</v>
      </c>
      <c r="G56" s="7" t="s">
        <v>116</v>
      </c>
      <c r="H56" s="19"/>
      <c r="I56" s="37">
        <f t="shared" si="15"/>
        <v>2.4750000000000001</v>
      </c>
      <c r="J56" s="3">
        <v>3</v>
      </c>
      <c r="K56" s="42">
        <f t="shared" ref="K56:L56" si="19">K41</f>
        <v>0.52083333333333337</v>
      </c>
      <c r="L56" s="42">
        <f t="shared" si="19"/>
        <v>0.60416666666666663</v>
      </c>
    </row>
    <row r="57" spans="1:12" x14ac:dyDescent="0.25">
      <c r="A57" s="8">
        <v>105</v>
      </c>
      <c r="B57" s="8">
        <v>5</v>
      </c>
      <c r="C57" s="8" t="s">
        <v>113</v>
      </c>
      <c r="D57" s="8" t="s">
        <v>117</v>
      </c>
      <c r="E57" s="8" t="s">
        <v>58</v>
      </c>
      <c r="F57" s="8" t="s">
        <v>118</v>
      </c>
      <c r="G57" s="8">
        <v>105</v>
      </c>
      <c r="H57" s="19"/>
      <c r="I57" s="39">
        <f t="shared" si="15"/>
        <v>2.625</v>
      </c>
      <c r="J57" s="40">
        <v>3</v>
      </c>
      <c r="K57" s="42">
        <f t="shared" ref="K57:L57" si="20">K56</f>
        <v>0.52083333333333337</v>
      </c>
      <c r="L57" s="42">
        <f t="shared" si="20"/>
        <v>0.60416666666666663</v>
      </c>
    </row>
    <row r="58" spans="1:12" x14ac:dyDescent="0.25">
      <c r="A58" s="4">
        <v>9</v>
      </c>
      <c r="B58" s="4">
        <v>6</v>
      </c>
      <c r="C58" s="4" t="s">
        <v>119</v>
      </c>
      <c r="D58" s="4" t="s">
        <v>120</v>
      </c>
      <c r="E58" s="4" t="s">
        <v>65</v>
      </c>
      <c r="F58" s="4" t="s">
        <v>121</v>
      </c>
      <c r="G58" s="4" t="s">
        <v>122</v>
      </c>
      <c r="H58" s="19"/>
      <c r="I58" s="37">
        <f t="shared" si="15"/>
        <v>3.125</v>
      </c>
      <c r="J58" s="4">
        <v>4</v>
      </c>
      <c r="K58" s="41">
        <v>0.52777777777777779</v>
      </c>
      <c r="L58" s="41">
        <v>0.60763888888888895</v>
      </c>
    </row>
    <row r="59" spans="1:12" x14ac:dyDescent="0.25">
      <c r="A59" s="3"/>
      <c r="B59" s="3"/>
      <c r="C59" s="3"/>
      <c r="D59" s="12" t="s">
        <v>31</v>
      </c>
      <c r="E59" s="14">
        <f>950-G59</f>
        <v>0</v>
      </c>
      <c r="F59" s="3"/>
      <c r="G59" s="3">
        <f>G53+G54+G55+G56+G57+G58</f>
        <v>950</v>
      </c>
      <c r="H59" s="19"/>
      <c r="I59" s="27" t="s">
        <v>32</v>
      </c>
      <c r="J59" s="3">
        <f>J53+J54+J55+J56+J57+J58</f>
        <v>27</v>
      </c>
      <c r="K59" s="43"/>
      <c r="L59" s="43"/>
    </row>
    <row r="60" spans="1:12" x14ac:dyDescent="0.25">
      <c r="A60" s="1" t="str">
        <f>A51</f>
        <v>莊敬永和校區</v>
      </c>
      <c r="B60" s="9"/>
      <c r="C60" s="9"/>
      <c r="D60" s="11"/>
      <c r="E60" s="13">
        <v>43074</v>
      </c>
      <c r="F60" s="16"/>
      <c r="G60" s="33" t="s">
        <v>1</v>
      </c>
      <c r="H60" s="34"/>
      <c r="I60" s="34"/>
      <c r="J60" s="34"/>
      <c r="K60" s="34"/>
      <c r="L60" s="47"/>
    </row>
    <row r="61" spans="1:12" x14ac:dyDescent="0.25">
      <c r="A61" s="2" t="str">
        <f>A52</f>
        <v>編號</v>
      </c>
      <c r="B61" s="2" t="str">
        <f>B52</f>
        <v>序號</v>
      </c>
      <c r="C61" s="2" t="s">
        <v>4</v>
      </c>
      <c r="D61" s="2" t="s">
        <v>5</v>
      </c>
      <c r="E61" s="2" t="s">
        <v>6</v>
      </c>
      <c r="F61" s="2" t="s">
        <v>7</v>
      </c>
      <c r="G61" s="2" t="s">
        <v>8</v>
      </c>
      <c r="H61" s="2" t="s">
        <v>9</v>
      </c>
      <c r="I61" s="25" t="s">
        <v>10</v>
      </c>
      <c r="J61" s="2" t="s">
        <v>11</v>
      </c>
      <c r="K61" s="44" t="s">
        <v>155</v>
      </c>
      <c r="L61" s="44" t="s">
        <v>156</v>
      </c>
    </row>
    <row r="62" spans="1:12" x14ac:dyDescent="0.25">
      <c r="A62" s="3">
        <v>150</v>
      </c>
      <c r="B62" s="4">
        <v>1</v>
      </c>
      <c r="C62" s="3" t="s">
        <v>83</v>
      </c>
      <c r="D62" s="3" t="s">
        <v>123</v>
      </c>
      <c r="E62" s="3" t="s">
        <v>101</v>
      </c>
      <c r="F62" s="3" t="s">
        <v>124</v>
      </c>
      <c r="G62" s="3">
        <v>565</v>
      </c>
      <c r="H62" s="18">
        <f>G66</f>
        <v>953</v>
      </c>
      <c r="I62" s="27">
        <f>G62/40</f>
        <v>14.125</v>
      </c>
      <c r="J62" s="3">
        <v>15</v>
      </c>
      <c r="K62" s="41">
        <f t="shared" ref="K62:L62" si="21">K48</f>
        <v>0.3888888888888889</v>
      </c>
      <c r="L62" s="41">
        <v>0.48958333333333331</v>
      </c>
    </row>
    <row r="63" spans="1:12" x14ac:dyDescent="0.25">
      <c r="A63" s="3">
        <v>117</v>
      </c>
      <c r="B63" s="4">
        <v>2</v>
      </c>
      <c r="C63" s="3" t="s">
        <v>38</v>
      </c>
      <c r="D63" s="3" t="s">
        <v>125</v>
      </c>
      <c r="E63" s="3" t="s">
        <v>28</v>
      </c>
      <c r="F63" s="3" t="s">
        <v>126</v>
      </c>
      <c r="G63" s="3" t="s">
        <v>127</v>
      </c>
      <c r="H63" s="18"/>
      <c r="I63" s="27">
        <f>G63/40</f>
        <v>7.85</v>
      </c>
      <c r="J63" s="3">
        <v>8</v>
      </c>
      <c r="K63" s="41">
        <f t="shared" ref="K63:L63" si="22">K19</f>
        <v>0.40277777777777773</v>
      </c>
      <c r="L63" s="41">
        <v>0.47916666666666669</v>
      </c>
    </row>
    <row r="64" spans="1:12" x14ac:dyDescent="0.25">
      <c r="A64" s="3">
        <v>204</v>
      </c>
      <c r="B64" s="4">
        <v>3</v>
      </c>
      <c r="C64" s="3" t="s">
        <v>38</v>
      </c>
      <c r="D64" s="3" t="s">
        <v>128</v>
      </c>
      <c r="E64" s="3" t="s">
        <v>129</v>
      </c>
      <c r="F64" s="3" t="s">
        <v>130</v>
      </c>
      <c r="G64" s="3" t="s">
        <v>131</v>
      </c>
      <c r="H64" s="18"/>
      <c r="I64" s="27">
        <f>G64/40</f>
        <v>0.85</v>
      </c>
      <c r="J64" s="3">
        <v>1</v>
      </c>
      <c r="K64" s="42">
        <f t="shared" ref="K64:L64" si="23">K19</f>
        <v>0.40277777777777773</v>
      </c>
      <c r="L64" s="42">
        <v>0.47916666666666669</v>
      </c>
    </row>
    <row r="65" spans="1:12" x14ac:dyDescent="0.25">
      <c r="A65" s="4">
        <v>128</v>
      </c>
      <c r="B65" s="3">
        <v>5</v>
      </c>
      <c r="C65" s="4" t="s">
        <v>113</v>
      </c>
      <c r="D65" s="4" t="s">
        <v>132</v>
      </c>
      <c r="E65" s="4" t="s">
        <v>75</v>
      </c>
      <c r="F65" s="4"/>
      <c r="G65" s="4">
        <v>40</v>
      </c>
      <c r="H65" s="18"/>
      <c r="I65" s="27">
        <f>G65/40</f>
        <v>1</v>
      </c>
      <c r="J65" s="4">
        <v>1</v>
      </c>
      <c r="K65" s="42">
        <f t="shared" ref="K65:L65" si="24">K64</f>
        <v>0.40277777777777773</v>
      </c>
      <c r="L65" s="42">
        <f t="shared" si="24"/>
        <v>0.47916666666666669</v>
      </c>
    </row>
    <row r="66" spans="1:12" x14ac:dyDescent="0.25">
      <c r="A66" s="3"/>
      <c r="B66" s="3"/>
      <c r="C66" s="3"/>
      <c r="D66" s="12" t="s">
        <v>31</v>
      </c>
      <c r="E66" s="14">
        <f>950-G66</f>
        <v>-3</v>
      </c>
      <c r="F66" s="3"/>
      <c r="G66" s="3">
        <f>G62+G63+G64+G65</f>
        <v>953</v>
      </c>
      <c r="H66" s="18"/>
      <c r="I66" s="27" t="s">
        <v>32</v>
      </c>
      <c r="J66" s="3">
        <f>J62+J63+J64+J65</f>
        <v>25</v>
      </c>
      <c r="K66" s="43"/>
      <c r="L66" s="43"/>
    </row>
    <row r="67" spans="1:12" x14ac:dyDescent="0.25">
      <c r="A67" s="1" t="str">
        <f>A60</f>
        <v>莊敬永和校區</v>
      </c>
      <c r="B67" s="9"/>
      <c r="C67" s="9"/>
      <c r="D67" s="11"/>
      <c r="E67" s="13">
        <v>43074</v>
      </c>
      <c r="F67" s="16"/>
      <c r="G67" s="33" t="s">
        <v>33</v>
      </c>
      <c r="H67" s="34"/>
      <c r="I67" s="34"/>
      <c r="J67" s="34"/>
      <c r="K67" s="34"/>
      <c r="L67" s="47"/>
    </row>
    <row r="68" spans="1:12" x14ac:dyDescent="0.25">
      <c r="A68" s="2" t="str">
        <f>A61</f>
        <v>編號</v>
      </c>
      <c r="B68" s="2" t="str">
        <f>B61</f>
        <v>序號</v>
      </c>
      <c r="C68" s="2" t="s">
        <v>4</v>
      </c>
      <c r="D68" s="2" t="s">
        <v>5</v>
      </c>
      <c r="E68" s="2" t="s">
        <v>6</v>
      </c>
      <c r="F68" s="2" t="s">
        <v>7</v>
      </c>
      <c r="G68" s="2" t="s">
        <v>8</v>
      </c>
      <c r="H68" s="2" t="s">
        <v>9</v>
      </c>
      <c r="I68" s="25" t="s">
        <v>10</v>
      </c>
      <c r="J68" s="2" t="s">
        <v>11</v>
      </c>
      <c r="K68" s="44" t="s">
        <v>155</v>
      </c>
      <c r="L68" s="44" t="s">
        <v>156</v>
      </c>
    </row>
    <row r="69" spans="1:12" x14ac:dyDescent="0.25">
      <c r="A69" s="7">
        <v>37</v>
      </c>
      <c r="B69" s="4">
        <v>1</v>
      </c>
      <c r="C69" s="7" t="s">
        <v>133</v>
      </c>
      <c r="D69" s="7" t="s">
        <v>134</v>
      </c>
      <c r="E69" s="7" t="s">
        <v>58</v>
      </c>
      <c r="F69" s="7" t="s">
        <v>135</v>
      </c>
      <c r="G69" s="7" t="s">
        <v>136</v>
      </c>
      <c r="H69" s="18">
        <f>G74</f>
        <v>915</v>
      </c>
      <c r="I69" s="27">
        <f>G69/40</f>
        <v>2.9</v>
      </c>
      <c r="J69" s="3">
        <v>3</v>
      </c>
      <c r="K69" s="42">
        <f t="shared" ref="K69:L69" si="25">K55</f>
        <v>0.53472222222222221</v>
      </c>
      <c r="L69" s="42">
        <f t="shared" si="25"/>
        <v>0.61111111111111105</v>
      </c>
    </row>
    <row r="70" spans="1:12" x14ac:dyDescent="0.25">
      <c r="A70" s="7">
        <v>212</v>
      </c>
      <c r="B70" s="4">
        <v>2</v>
      </c>
      <c r="C70" s="7" t="s">
        <v>137</v>
      </c>
      <c r="D70" s="7" t="s">
        <v>138</v>
      </c>
      <c r="E70" s="7" t="s">
        <v>75</v>
      </c>
      <c r="F70" s="7" t="s">
        <v>61</v>
      </c>
      <c r="G70" s="7" t="s">
        <v>139</v>
      </c>
      <c r="H70" s="18"/>
      <c r="I70" s="27">
        <f>G70/40</f>
        <v>0.47499999999999998</v>
      </c>
      <c r="J70" s="3">
        <v>1</v>
      </c>
      <c r="K70" s="42">
        <f t="shared" ref="K70:L70" si="26">K55</f>
        <v>0.53472222222222221</v>
      </c>
      <c r="L70" s="42">
        <f t="shared" si="26"/>
        <v>0.61111111111111105</v>
      </c>
    </row>
    <row r="71" spans="1:12" x14ac:dyDescent="0.25">
      <c r="A71" s="3">
        <v>115</v>
      </c>
      <c r="B71" s="4">
        <v>3</v>
      </c>
      <c r="C71" s="3" t="s">
        <v>53</v>
      </c>
      <c r="D71" s="3" t="s">
        <v>140</v>
      </c>
      <c r="E71" s="3" t="s">
        <v>46</v>
      </c>
      <c r="F71" s="3" t="s">
        <v>141</v>
      </c>
      <c r="G71" s="3" t="s">
        <v>142</v>
      </c>
      <c r="H71" s="18"/>
      <c r="I71" s="27">
        <f>G71/40</f>
        <v>10.9</v>
      </c>
      <c r="J71" s="3">
        <v>11</v>
      </c>
      <c r="K71" s="42">
        <f t="shared" ref="K71:L71" si="27">K53</f>
        <v>0.51388888888888895</v>
      </c>
      <c r="L71" s="42">
        <f t="shared" si="27"/>
        <v>0.59722222222222221</v>
      </c>
    </row>
    <row r="72" spans="1:12" x14ac:dyDescent="0.25">
      <c r="A72" s="3">
        <v>17</v>
      </c>
      <c r="B72" s="3">
        <v>4</v>
      </c>
      <c r="C72" s="3" t="s">
        <v>38</v>
      </c>
      <c r="D72" s="3" t="s">
        <v>143</v>
      </c>
      <c r="E72" s="3" t="s">
        <v>35</v>
      </c>
      <c r="F72" s="3" t="s">
        <v>144</v>
      </c>
      <c r="G72" s="3">
        <v>344</v>
      </c>
      <c r="H72" s="18"/>
      <c r="I72" s="27">
        <f>G72/40</f>
        <v>8.6</v>
      </c>
      <c r="J72" s="3">
        <v>9</v>
      </c>
      <c r="K72" s="42">
        <f t="shared" ref="K72:L72" si="28">K58</f>
        <v>0.52777777777777779</v>
      </c>
      <c r="L72" s="42">
        <f t="shared" si="28"/>
        <v>0.60763888888888895</v>
      </c>
    </row>
    <row r="73" spans="1:12" x14ac:dyDescent="0.25">
      <c r="A73" s="4"/>
      <c r="B73" s="3"/>
      <c r="C73" s="4"/>
      <c r="D73" s="4"/>
      <c r="E73" s="4"/>
      <c r="F73" s="4"/>
      <c r="G73" s="4"/>
      <c r="H73" s="18"/>
      <c r="I73" s="26"/>
      <c r="J73" s="31"/>
      <c r="K73" s="43"/>
      <c r="L73" s="43"/>
    </row>
    <row r="74" spans="1:12" x14ac:dyDescent="0.25">
      <c r="A74" s="3"/>
      <c r="B74" s="3"/>
      <c r="C74" s="3"/>
      <c r="D74" s="12" t="s">
        <v>31</v>
      </c>
      <c r="E74" s="14">
        <f>950-G74</f>
        <v>35</v>
      </c>
      <c r="F74" s="3"/>
      <c r="G74" s="3">
        <f>G69+G70+G71+G72+G73</f>
        <v>915</v>
      </c>
      <c r="H74" s="18"/>
      <c r="I74" s="27" t="s">
        <v>32</v>
      </c>
      <c r="J74" s="3">
        <f>J69+J70+J71+J72+J73</f>
        <v>24</v>
      </c>
      <c r="K74" s="43"/>
      <c r="L74" s="43"/>
    </row>
    <row r="75" spans="1:12" x14ac:dyDescent="0.25">
      <c r="A75" s="1" t="str">
        <f>A67</f>
        <v>莊敬永和校區</v>
      </c>
      <c r="B75" s="9"/>
      <c r="C75" s="9"/>
      <c r="D75" s="11"/>
      <c r="E75" s="13">
        <v>43076</v>
      </c>
      <c r="F75" s="16"/>
      <c r="G75" s="33" t="s">
        <v>1</v>
      </c>
      <c r="H75" s="34"/>
      <c r="I75" s="34"/>
      <c r="J75" s="34"/>
      <c r="K75" s="34"/>
      <c r="L75" s="47"/>
    </row>
    <row r="76" spans="1:12" x14ac:dyDescent="0.25">
      <c r="A76" s="2" t="str">
        <f>A68</f>
        <v>編號</v>
      </c>
      <c r="B76" s="2" t="str">
        <f>B68</f>
        <v>序號</v>
      </c>
      <c r="C76" s="2" t="s">
        <v>4</v>
      </c>
      <c r="D76" s="2" t="s">
        <v>5</v>
      </c>
      <c r="E76" s="2" t="s">
        <v>6</v>
      </c>
      <c r="F76" s="2" t="s">
        <v>7</v>
      </c>
      <c r="G76" s="2" t="s">
        <v>8</v>
      </c>
      <c r="H76" s="2" t="s">
        <v>9</v>
      </c>
      <c r="I76" s="25" t="s">
        <v>10</v>
      </c>
      <c r="J76" s="2" t="s">
        <v>11</v>
      </c>
      <c r="K76" s="44" t="s">
        <v>155</v>
      </c>
      <c r="L76" s="44" t="s">
        <v>156</v>
      </c>
    </row>
    <row r="77" spans="1:12" x14ac:dyDescent="0.25">
      <c r="A77" s="3">
        <v>151</v>
      </c>
      <c r="B77" s="4">
        <v>1</v>
      </c>
      <c r="C77" s="3" t="s">
        <v>53</v>
      </c>
      <c r="D77" s="3" t="s">
        <v>145</v>
      </c>
      <c r="E77" s="3" t="s">
        <v>98</v>
      </c>
      <c r="F77" s="3" t="s">
        <v>146</v>
      </c>
      <c r="G77" s="3" t="s">
        <v>147</v>
      </c>
      <c r="H77" s="18">
        <f>G79</f>
        <v>952</v>
      </c>
      <c r="I77" s="27">
        <f>G77/40</f>
        <v>10.5</v>
      </c>
      <c r="J77" s="3">
        <v>11</v>
      </c>
      <c r="K77" s="42">
        <v>0.375</v>
      </c>
      <c r="L77" s="42">
        <v>0.47916666666666669</v>
      </c>
    </row>
    <row r="78" spans="1:12" x14ac:dyDescent="0.25">
      <c r="A78" s="3">
        <v>40</v>
      </c>
      <c r="B78" s="4">
        <v>2</v>
      </c>
      <c r="C78" s="3" t="s">
        <v>53</v>
      </c>
      <c r="D78" s="3" t="s">
        <v>148</v>
      </c>
      <c r="E78" s="3" t="s">
        <v>46</v>
      </c>
      <c r="F78" s="3" t="s">
        <v>149</v>
      </c>
      <c r="G78" s="3" t="s">
        <v>150</v>
      </c>
      <c r="H78" s="18"/>
      <c r="I78" s="27">
        <f>G78/40</f>
        <v>13.3</v>
      </c>
      <c r="J78" s="3">
        <v>14</v>
      </c>
      <c r="K78" s="41">
        <v>0.39583333333333331</v>
      </c>
      <c r="L78" s="41">
        <f t="shared" ref="L78" si="29">L49</f>
        <v>0.49305555555555558</v>
      </c>
    </row>
    <row r="79" spans="1:12" x14ac:dyDescent="0.25">
      <c r="A79" s="3"/>
      <c r="B79" s="3"/>
      <c r="C79" s="3"/>
      <c r="D79" s="12" t="s">
        <v>31</v>
      </c>
      <c r="E79" s="14">
        <f>950-G79</f>
        <v>-2</v>
      </c>
      <c r="F79" s="3"/>
      <c r="G79" s="3">
        <f>G77+G78</f>
        <v>952</v>
      </c>
      <c r="H79" s="18"/>
      <c r="I79" s="27" t="s">
        <v>32</v>
      </c>
      <c r="J79" s="3">
        <f>J77+J78</f>
        <v>25</v>
      </c>
      <c r="K79" s="3"/>
      <c r="L79" s="3"/>
    </row>
    <row r="80" spans="1:12" x14ac:dyDescent="0.25">
      <c r="A80" s="1" t="s">
        <v>151</v>
      </c>
      <c r="B80" s="9"/>
      <c r="C80" s="9"/>
      <c r="D80" s="9"/>
      <c r="E80" s="9"/>
      <c r="F80" s="9"/>
      <c r="G80" s="17">
        <f>H5+H13+H19+H25+H31+H40+H48+H53+H62+H69+H77</f>
        <v>10334</v>
      </c>
      <c r="H80" s="24"/>
      <c r="I80" s="29" t="s">
        <v>152</v>
      </c>
      <c r="J80" s="32">
        <f>J10+J16+J22+J28+J37+J45+J50+J59+J66+J74+J79</f>
        <v>278</v>
      </c>
      <c r="K80" s="3"/>
      <c r="L80" s="3"/>
    </row>
  </sheetData>
  <mergeCells count="48">
    <mergeCell ref="H69:H74"/>
    <mergeCell ref="A75:D75"/>
    <mergeCell ref="E75:F75"/>
    <mergeCell ref="G75:L75"/>
    <mergeCell ref="H77:H79"/>
    <mergeCell ref="A80:F80"/>
    <mergeCell ref="G80:H80"/>
    <mergeCell ref="H53:H59"/>
    <mergeCell ref="A60:D60"/>
    <mergeCell ref="E60:F60"/>
    <mergeCell ref="G60:L60"/>
    <mergeCell ref="H62:H66"/>
    <mergeCell ref="A67:D67"/>
    <mergeCell ref="E67:F67"/>
    <mergeCell ref="G67:L67"/>
    <mergeCell ref="H40:H45"/>
    <mergeCell ref="A46:D46"/>
    <mergeCell ref="E46:F46"/>
    <mergeCell ref="G46:L46"/>
    <mergeCell ref="H48:H50"/>
    <mergeCell ref="A51:D51"/>
    <mergeCell ref="E51:F51"/>
    <mergeCell ref="G51:L51"/>
    <mergeCell ref="H25:H28"/>
    <mergeCell ref="A29:D29"/>
    <mergeCell ref="E29:F29"/>
    <mergeCell ref="G29:L29"/>
    <mergeCell ref="H31:H36"/>
    <mergeCell ref="A38:D38"/>
    <mergeCell ref="E38:F38"/>
    <mergeCell ref="G38:L38"/>
    <mergeCell ref="A17:D17"/>
    <mergeCell ref="E17:F17"/>
    <mergeCell ref="G17:L17"/>
    <mergeCell ref="H19:H22"/>
    <mergeCell ref="A23:D23"/>
    <mergeCell ref="E23:F23"/>
    <mergeCell ref="G23:L23"/>
    <mergeCell ref="G3:L3"/>
    <mergeCell ref="H5:H10"/>
    <mergeCell ref="A11:D11"/>
    <mergeCell ref="E11:F11"/>
    <mergeCell ref="G11:L11"/>
    <mergeCell ref="H13:H16"/>
    <mergeCell ref="A1:L1"/>
    <mergeCell ref="A2:L2"/>
    <mergeCell ref="A3:D3"/>
    <mergeCell ref="E3:F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莊敬高職永和場次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20160225</dc:creator>
  <cp:lastModifiedBy>jjvs</cp:lastModifiedBy>
  <cp:lastPrinted>2017-09-28T05:04:59Z</cp:lastPrinted>
  <dcterms:created xsi:type="dcterms:W3CDTF">2017-09-28T00:41:58Z</dcterms:created>
  <dcterms:modified xsi:type="dcterms:W3CDTF">2017-09-30T04:07:44Z</dcterms:modified>
</cp:coreProperties>
</file>